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bookViews>
    <workbookView xWindow="0" yWindow="0" windowWidth="18600" windowHeight="10890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POSEBNI DIO" sheetId="7" r:id="rId5"/>
  </sheets>
  <definedNames>
    <definedName name="_xlnm.Print_Area" localSheetId="1">' Račun prihoda i rashoda'!$B$1:$L$106</definedName>
    <definedName name="_xlnm.Print_Area" localSheetId="0">SAŽETAK!$B$1:$L$26</definedName>
  </definedNames>
  <calcPr calcId="162913"/>
</workbook>
</file>

<file path=xl/calcChain.xml><?xml version="1.0" encoding="utf-8"?>
<calcChain xmlns="http://schemas.openxmlformats.org/spreadsheetml/2006/main">
  <c r="F8" i="7" l="1"/>
  <c r="F35" i="7"/>
  <c r="F34" i="7"/>
  <c r="F73" i="7"/>
  <c r="F146" i="7"/>
  <c r="F147" i="7"/>
  <c r="F161" i="7"/>
  <c r="F137" i="7"/>
  <c r="F112" i="7"/>
  <c r="F113" i="7"/>
  <c r="F96" i="7"/>
  <c r="F82" i="7"/>
  <c r="F74" i="7"/>
  <c r="F9" i="7"/>
  <c r="F10" i="7"/>
  <c r="F11" i="7"/>
  <c r="F12" i="7"/>
  <c r="I46" i="7"/>
  <c r="I38" i="7"/>
  <c r="I37" i="7"/>
  <c r="I35" i="7"/>
  <c r="I34" i="7"/>
  <c r="I8" i="7"/>
  <c r="G37" i="7"/>
  <c r="G36" i="7" s="1"/>
  <c r="G35" i="7" s="1"/>
  <c r="H35" i="7"/>
  <c r="H36" i="7"/>
  <c r="H37" i="7"/>
  <c r="H38" i="7"/>
  <c r="H61" i="7"/>
  <c r="H60" i="7" s="1"/>
  <c r="G69" i="7"/>
  <c r="I70" i="7"/>
  <c r="H69" i="7"/>
  <c r="I69" i="7" s="1"/>
  <c r="G68" i="7"/>
  <c r="H64" i="7"/>
  <c r="G64" i="7"/>
  <c r="I66" i="7"/>
  <c r="I65" i="7"/>
  <c r="H65" i="7"/>
  <c r="G65" i="7"/>
  <c r="I62" i="7"/>
  <c r="G60" i="7"/>
  <c r="G59" i="7" s="1"/>
  <c r="H48" i="7"/>
  <c r="I48" i="7" s="1"/>
  <c r="H47" i="7"/>
  <c r="I47" i="7" s="1"/>
  <c r="I57" i="7"/>
  <c r="H56" i="7"/>
  <c r="H55" i="7" s="1"/>
  <c r="I55" i="7" s="1"/>
  <c r="H57" i="7"/>
  <c r="G55" i="7"/>
  <c r="G54" i="7" s="1"/>
  <c r="I51" i="7"/>
  <c r="I52" i="7"/>
  <c r="H51" i="7"/>
  <c r="H50" i="7" s="1"/>
  <c r="G51" i="7"/>
  <c r="G50" i="7" s="1"/>
  <c r="I148" i="7"/>
  <c r="H148" i="7"/>
  <c r="I159" i="7"/>
  <c r="H152" i="7"/>
  <c r="I152" i="7" s="1"/>
  <c r="H159" i="7"/>
  <c r="G146" i="7"/>
  <c r="G73" i="7" s="1"/>
  <c r="I164" i="7"/>
  <c r="H162" i="7"/>
  <c r="H161" i="7" s="1"/>
  <c r="I139" i="7"/>
  <c r="H138" i="7"/>
  <c r="I138" i="7" s="1"/>
  <c r="H139" i="7"/>
  <c r="H144" i="7"/>
  <c r="H143" i="7" s="1"/>
  <c r="I131" i="7"/>
  <c r="I129" i="7"/>
  <c r="H118" i="7"/>
  <c r="I118" i="7" s="1"/>
  <c r="H127" i="7"/>
  <c r="I127" i="7" s="1"/>
  <c r="H129" i="7"/>
  <c r="H131" i="7"/>
  <c r="H134" i="7"/>
  <c r="I134" i="7" s="1"/>
  <c r="H114" i="7"/>
  <c r="I114" i="7" s="1"/>
  <c r="H98" i="7"/>
  <c r="H97" i="7" s="1"/>
  <c r="H109" i="7"/>
  <c r="H108" i="7" s="1"/>
  <c r="H84" i="7"/>
  <c r="H83" i="7" s="1"/>
  <c r="I83" i="7" s="1"/>
  <c r="I75" i="7"/>
  <c r="I79" i="7"/>
  <c r="H94" i="7"/>
  <c r="H93" i="7" s="1"/>
  <c r="I93" i="7" s="1"/>
  <c r="I74" i="7"/>
  <c r="I28" i="7"/>
  <c r="I13" i="7"/>
  <c r="I9" i="7"/>
  <c r="I10" i="7"/>
  <c r="H74" i="7"/>
  <c r="H80" i="7"/>
  <c r="H76" i="7"/>
  <c r="H12" i="7"/>
  <c r="H13" i="7"/>
  <c r="G12" i="7"/>
  <c r="H9" i="8"/>
  <c r="G9" i="8"/>
  <c r="H8" i="8"/>
  <c r="G8" i="8"/>
  <c r="F7" i="8"/>
  <c r="H7" i="8" s="1"/>
  <c r="E7" i="8"/>
  <c r="D7" i="8"/>
  <c r="C7" i="8"/>
  <c r="C6" i="8" s="1"/>
  <c r="E6" i="8"/>
  <c r="D6" i="8"/>
  <c r="H38" i="5"/>
  <c r="G38" i="5"/>
  <c r="F37" i="5"/>
  <c r="H37" i="5" s="1"/>
  <c r="E37" i="5"/>
  <c r="D37" i="5"/>
  <c r="C37" i="5"/>
  <c r="H36" i="5"/>
  <c r="G36" i="5"/>
  <c r="H35" i="5"/>
  <c r="G35" i="5"/>
  <c r="H34" i="5"/>
  <c r="G34" i="5"/>
  <c r="F33" i="5"/>
  <c r="H33" i="5" s="1"/>
  <c r="E33" i="5"/>
  <c r="D33" i="5"/>
  <c r="C33" i="5"/>
  <c r="H32" i="5"/>
  <c r="G32" i="5"/>
  <c r="F31" i="5"/>
  <c r="H31" i="5" s="1"/>
  <c r="E31" i="5"/>
  <c r="D31" i="5"/>
  <c r="C31" i="5"/>
  <c r="H30" i="5"/>
  <c r="G30" i="5"/>
  <c r="F29" i="5"/>
  <c r="H29" i="5" s="1"/>
  <c r="E29" i="5"/>
  <c r="D29" i="5"/>
  <c r="C29" i="5"/>
  <c r="H28" i="5"/>
  <c r="G28" i="5"/>
  <c r="F27" i="5"/>
  <c r="H27" i="5" s="1"/>
  <c r="E27" i="5"/>
  <c r="D27" i="5"/>
  <c r="C27" i="5"/>
  <c r="H26" i="5"/>
  <c r="G26" i="5"/>
  <c r="H25" i="5"/>
  <c r="G25" i="5"/>
  <c r="H24" i="5"/>
  <c r="F24" i="5"/>
  <c r="G24" i="5" s="1"/>
  <c r="E24" i="5"/>
  <c r="D24" i="5"/>
  <c r="D23" i="5" s="1"/>
  <c r="C24" i="5"/>
  <c r="C23" i="5" s="1"/>
  <c r="F23" i="5"/>
  <c r="H23" i="5" s="1"/>
  <c r="E23" i="5"/>
  <c r="H22" i="5"/>
  <c r="G22" i="5"/>
  <c r="H21" i="5"/>
  <c r="G21" i="5"/>
  <c r="H20" i="5"/>
  <c r="F20" i="5"/>
  <c r="E20" i="5"/>
  <c r="D20" i="5"/>
  <c r="C20" i="5"/>
  <c r="G20" i="5" s="1"/>
  <c r="H19" i="5"/>
  <c r="G19" i="5"/>
  <c r="H18" i="5"/>
  <c r="G18" i="5"/>
  <c r="H17" i="5"/>
  <c r="G17" i="5"/>
  <c r="H16" i="5"/>
  <c r="F16" i="5"/>
  <c r="E16" i="5"/>
  <c r="D16" i="5"/>
  <c r="C16" i="5"/>
  <c r="G16" i="5" s="1"/>
  <c r="H15" i="5"/>
  <c r="G15" i="5"/>
  <c r="H14" i="5"/>
  <c r="F14" i="5"/>
  <c r="E14" i="5"/>
  <c r="D14" i="5"/>
  <c r="C14" i="5"/>
  <c r="G14" i="5" s="1"/>
  <c r="H13" i="5"/>
  <c r="G13" i="5"/>
  <c r="H12" i="5"/>
  <c r="F12" i="5"/>
  <c r="E12" i="5"/>
  <c r="D12" i="5"/>
  <c r="C12" i="5"/>
  <c r="G12" i="5" s="1"/>
  <c r="H11" i="5"/>
  <c r="G11" i="5"/>
  <c r="H10" i="5"/>
  <c r="F10" i="5"/>
  <c r="E10" i="5"/>
  <c r="D10" i="5"/>
  <c r="C10" i="5"/>
  <c r="G10" i="5" s="1"/>
  <c r="H9" i="5"/>
  <c r="G9" i="5"/>
  <c r="H8" i="5"/>
  <c r="G8" i="5"/>
  <c r="F7" i="5"/>
  <c r="H7" i="5" s="1"/>
  <c r="E7" i="5"/>
  <c r="E6" i="5" s="1"/>
  <c r="D7" i="5"/>
  <c r="C7" i="5"/>
  <c r="D6" i="5"/>
  <c r="C6" i="5"/>
  <c r="L105" i="3"/>
  <c r="K105" i="3"/>
  <c r="L104" i="3"/>
  <c r="K104" i="3"/>
  <c r="J103" i="3"/>
  <c r="L103" i="3" s="1"/>
  <c r="I103" i="3"/>
  <c r="H103" i="3"/>
  <c r="G103" i="3"/>
  <c r="K103" i="3" s="1"/>
  <c r="L102" i="3"/>
  <c r="K102" i="3"/>
  <c r="J101" i="3"/>
  <c r="L101" i="3" s="1"/>
  <c r="I101" i="3"/>
  <c r="H101" i="3"/>
  <c r="G101" i="3"/>
  <c r="K101" i="3" s="1"/>
  <c r="L100" i="3"/>
  <c r="K100" i="3"/>
  <c r="L99" i="3"/>
  <c r="K99" i="3"/>
  <c r="L98" i="3"/>
  <c r="K98" i="3"/>
  <c r="L97" i="3"/>
  <c r="K97" i="3"/>
  <c r="J96" i="3"/>
  <c r="I96" i="3"/>
  <c r="L96" i="3" s="1"/>
  <c r="H96" i="3"/>
  <c r="H95" i="3" s="1"/>
  <c r="H94" i="3" s="1"/>
  <c r="G96" i="3"/>
  <c r="K96" i="3" s="1"/>
  <c r="J95" i="3"/>
  <c r="G95" i="3"/>
  <c r="K95" i="3" s="1"/>
  <c r="L93" i="3"/>
  <c r="K93" i="3"/>
  <c r="L92" i="3"/>
  <c r="K92" i="3"/>
  <c r="J91" i="3"/>
  <c r="L91" i="3" s="1"/>
  <c r="I91" i="3"/>
  <c r="H91" i="3"/>
  <c r="G91" i="3"/>
  <c r="G90" i="3" s="1"/>
  <c r="I90" i="3"/>
  <c r="H90" i="3"/>
  <c r="L89" i="3"/>
  <c r="K89" i="3"/>
  <c r="J88" i="3"/>
  <c r="I88" i="3"/>
  <c r="L88" i="3" s="1"/>
  <c r="H88" i="3"/>
  <c r="H87" i="3" s="1"/>
  <c r="G88" i="3"/>
  <c r="K88" i="3" s="1"/>
  <c r="J87" i="3"/>
  <c r="G87" i="3"/>
  <c r="K87" i="3" s="1"/>
  <c r="L86" i="3"/>
  <c r="K86" i="3"/>
  <c r="J85" i="3"/>
  <c r="L85" i="3" s="1"/>
  <c r="I85" i="3"/>
  <c r="H85" i="3"/>
  <c r="G85" i="3"/>
  <c r="K85" i="3" s="1"/>
  <c r="I84" i="3"/>
  <c r="H84" i="3"/>
  <c r="L83" i="3"/>
  <c r="K83" i="3"/>
  <c r="L82" i="3"/>
  <c r="K82" i="3"/>
  <c r="L81" i="3"/>
  <c r="K81" i="3"/>
  <c r="J80" i="3"/>
  <c r="I80" i="3"/>
  <c r="L80" i="3" s="1"/>
  <c r="H80" i="3"/>
  <c r="H79" i="3" s="1"/>
  <c r="G80" i="3"/>
  <c r="K80" i="3" s="1"/>
  <c r="J79" i="3"/>
  <c r="G79" i="3"/>
  <c r="K79" i="3" s="1"/>
  <c r="L78" i="3"/>
  <c r="K78" i="3"/>
  <c r="L77" i="3"/>
  <c r="K77" i="3"/>
  <c r="L76" i="3"/>
  <c r="K76" i="3"/>
  <c r="L75" i="3"/>
  <c r="K75" i="3"/>
  <c r="L74" i="3"/>
  <c r="K74" i="3"/>
  <c r="J73" i="3"/>
  <c r="L73" i="3" s="1"/>
  <c r="I73" i="3"/>
  <c r="H73" i="3"/>
  <c r="G73" i="3"/>
  <c r="K73" i="3" s="1"/>
  <c r="L72" i="3"/>
  <c r="K72" i="3"/>
  <c r="L71" i="3"/>
  <c r="K71" i="3"/>
  <c r="L70" i="3"/>
  <c r="K70" i="3"/>
  <c r="L69" i="3"/>
  <c r="K69" i="3"/>
  <c r="L68" i="3"/>
  <c r="K68" i="3"/>
  <c r="L67" i="3"/>
  <c r="K67" i="3"/>
  <c r="L66" i="3"/>
  <c r="K66" i="3"/>
  <c r="L65" i="3"/>
  <c r="K65" i="3"/>
  <c r="J64" i="3"/>
  <c r="I64" i="3"/>
  <c r="L64" i="3" s="1"/>
  <c r="H64" i="3"/>
  <c r="G64" i="3"/>
  <c r="K64" i="3" s="1"/>
  <c r="L63" i="3"/>
  <c r="K63" i="3"/>
  <c r="L62" i="3"/>
  <c r="K62" i="3"/>
  <c r="L61" i="3"/>
  <c r="K61" i="3"/>
  <c r="L60" i="3"/>
  <c r="K60" i="3"/>
  <c r="L59" i="3"/>
  <c r="K59" i="3"/>
  <c r="J58" i="3"/>
  <c r="I58" i="3"/>
  <c r="L58" i="3" s="1"/>
  <c r="H58" i="3"/>
  <c r="G58" i="3"/>
  <c r="K58" i="3" s="1"/>
  <c r="L57" i="3"/>
  <c r="K57" i="3"/>
  <c r="L56" i="3"/>
  <c r="K56" i="3"/>
  <c r="L55" i="3"/>
  <c r="K55" i="3"/>
  <c r="L54" i="3"/>
  <c r="K54" i="3"/>
  <c r="J53" i="3"/>
  <c r="L53" i="3" s="1"/>
  <c r="I53" i="3"/>
  <c r="H53" i="3"/>
  <c r="G53" i="3"/>
  <c r="G52" i="3" s="1"/>
  <c r="I52" i="3"/>
  <c r="H52" i="3"/>
  <c r="L51" i="3"/>
  <c r="K51" i="3"/>
  <c r="L50" i="3"/>
  <c r="K50" i="3"/>
  <c r="J49" i="3"/>
  <c r="L49" i="3" s="1"/>
  <c r="I49" i="3"/>
  <c r="H49" i="3"/>
  <c r="G49" i="3"/>
  <c r="K49" i="3" s="1"/>
  <c r="L48" i="3"/>
  <c r="K48" i="3"/>
  <c r="L47" i="3"/>
  <c r="K47" i="3"/>
  <c r="J46" i="3"/>
  <c r="I46" i="3"/>
  <c r="L46" i="3" s="1"/>
  <c r="H46" i="3"/>
  <c r="H45" i="3" s="1"/>
  <c r="H44" i="3" s="1"/>
  <c r="H43" i="3" s="1"/>
  <c r="G46" i="3"/>
  <c r="K46" i="3" s="1"/>
  <c r="J45" i="3"/>
  <c r="G45" i="3"/>
  <c r="L38" i="3"/>
  <c r="K38" i="3"/>
  <c r="J37" i="3"/>
  <c r="L37" i="3" s="1"/>
  <c r="I37" i="3"/>
  <c r="H37" i="3"/>
  <c r="G37" i="3"/>
  <c r="K37" i="3" s="1"/>
  <c r="I36" i="3"/>
  <c r="I35" i="3" s="1"/>
  <c r="H36" i="3"/>
  <c r="H35" i="3" s="1"/>
  <c r="L34" i="3"/>
  <c r="K34" i="3"/>
  <c r="L33" i="3"/>
  <c r="K33" i="3"/>
  <c r="K32" i="3"/>
  <c r="J32" i="3"/>
  <c r="I32" i="3"/>
  <c r="L32" i="3" s="1"/>
  <c r="H32" i="3"/>
  <c r="H31" i="3" s="1"/>
  <c r="G32" i="3"/>
  <c r="J31" i="3"/>
  <c r="G31" i="3"/>
  <c r="K31" i="3" s="1"/>
  <c r="L30" i="3"/>
  <c r="K30" i="3"/>
  <c r="L29" i="3"/>
  <c r="K29" i="3"/>
  <c r="J28" i="3"/>
  <c r="I28" i="3"/>
  <c r="L28" i="3" s="1"/>
  <c r="H28" i="3"/>
  <c r="G28" i="3"/>
  <c r="K28" i="3" s="1"/>
  <c r="L27" i="3"/>
  <c r="K27" i="3"/>
  <c r="L26" i="3"/>
  <c r="K26" i="3"/>
  <c r="J25" i="3"/>
  <c r="L25" i="3" s="1"/>
  <c r="I25" i="3"/>
  <c r="H25" i="3"/>
  <c r="G25" i="3"/>
  <c r="G24" i="3" s="1"/>
  <c r="K24" i="3" s="1"/>
  <c r="J24" i="3"/>
  <c r="I24" i="3"/>
  <c r="L24" i="3" s="1"/>
  <c r="H24" i="3"/>
  <c r="L23" i="3"/>
  <c r="K23" i="3"/>
  <c r="J22" i="3"/>
  <c r="I22" i="3"/>
  <c r="L22" i="3" s="1"/>
  <c r="H22" i="3"/>
  <c r="G22" i="3"/>
  <c r="K22" i="3" s="1"/>
  <c r="J21" i="3"/>
  <c r="H21" i="3"/>
  <c r="G21" i="3"/>
  <c r="K21" i="3" s="1"/>
  <c r="L20" i="3"/>
  <c r="K20" i="3"/>
  <c r="J19" i="3"/>
  <c r="L19" i="3" s="1"/>
  <c r="I19" i="3"/>
  <c r="H19" i="3"/>
  <c r="G19" i="3"/>
  <c r="G18" i="3" s="1"/>
  <c r="J18" i="3"/>
  <c r="L18" i="3" s="1"/>
  <c r="I18" i="3"/>
  <c r="H18" i="3"/>
  <c r="L17" i="3"/>
  <c r="K17" i="3"/>
  <c r="L16" i="3"/>
  <c r="K16" i="3"/>
  <c r="L15" i="3"/>
  <c r="J15" i="3"/>
  <c r="I15" i="3"/>
  <c r="H15" i="3"/>
  <c r="G15" i="3"/>
  <c r="K15" i="3" s="1"/>
  <c r="L14" i="3"/>
  <c r="K14" i="3"/>
  <c r="L13" i="3"/>
  <c r="K13" i="3"/>
  <c r="J13" i="3"/>
  <c r="H13" i="3"/>
  <c r="G13" i="3"/>
  <c r="G12" i="3" s="1"/>
  <c r="L12" i="3"/>
  <c r="J12" i="3"/>
  <c r="K12" i="3" s="1"/>
  <c r="I12" i="3"/>
  <c r="H12" i="3"/>
  <c r="H11" i="3" s="1"/>
  <c r="H10" i="3" s="1"/>
  <c r="L26" i="1"/>
  <c r="K26" i="1"/>
  <c r="L25" i="1"/>
  <c r="K25" i="1"/>
  <c r="L24" i="1"/>
  <c r="K24" i="1"/>
  <c r="L23" i="1"/>
  <c r="K23" i="1"/>
  <c r="L15" i="1"/>
  <c r="J15" i="1"/>
  <c r="K15" i="1" s="1"/>
  <c r="I15" i="1"/>
  <c r="H15" i="1"/>
  <c r="G15" i="1"/>
  <c r="L14" i="1"/>
  <c r="K14" i="1"/>
  <c r="L13" i="1"/>
  <c r="K13" i="1"/>
  <c r="J12" i="1"/>
  <c r="L12" i="1" s="1"/>
  <c r="I12" i="1"/>
  <c r="I16" i="1" s="1"/>
  <c r="H12" i="1"/>
  <c r="H16" i="1" s="1"/>
  <c r="G12" i="1"/>
  <c r="G16" i="1" s="1"/>
  <c r="L11" i="1"/>
  <c r="K11" i="1"/>
  <c r="L10" i="1"/>
  <c r="K10" i="1"/>
  <c r="G34" i="7" l="1"/>
  <c r="G8" i="7" s="1"/>
  <c r="I64" i="7"/>
  <c r="H68" i="7"/>
  <c r="I68" i="7" s="1"/>
  <c r="I56" i="7"/>
  <c r="I60" i="7"/>
  <c r="H59" i="7"/>
  <c r="I59" i="7" s="1"/>
  <c r="I61" i="7"/>
  <c r="H54" i="7"/>
  <c r="I54" i="7" s="1"/>
  <c r="H96" i="7"/>
  <c r="I96" i="7" s="1"/>
  <c r="I50" i="7"/>
  <c r="H147" i="7"/>
  <c r="H146" i="7" s="1"/>
  <c r="I146" i="7" s="1"/>
  <c r="I109" i="7"/>
  <c r="H133" i="7"/>
  <c r="I133" i="7" s="1"/>
  <c r="I144" i="7"/>
  <c r="H137" i="7"/>
  <c r="I137" i="7" s="1"/>
  <c r="H113" i="7"/>
  <c r="I162" i="7"/>
  <c r="H82" i="7"/>
  <c r="G11" i="3"/>
  <c r="G10" i="3" s="1"/>
  <c r="L79" i="3"/>
  <c r="K19" i="3"/>
  <c r="K25" i="3"/>
  <c r="K45" i="3"/>
  <c r="K53" i="3"/>
  <c r="K91" i="3"/>
  <c r="I21" i="3"/>
  <c r="L21" i="3" s="1"/>
  <c r="I31" i="3"/>
  <c r="L31" i="3" s="1"/>
  <c r="G36" i="3"/>
  <c r="G35" i="3" s="1"/>
  <c r="I45" i="3"/>
  <c r="L45" i="3" s="1"/>
  <c r="I79" i="3"/>
  <c r="G84" i="3"/>
  <c r="G44" i="3" s="1"/>
  <c r="G43" i="3" s="1"/>
  <c r="I87" i="3"/>
  <c r="L87" i="3" s="1"/>
  <c r="G94" i="3"/>
  <c r="I95" i="3"/>
  <c r="I94" i="3" s="1"/>
  <c r="G7" i="8"/>
  <c r="J16" i="1"/>
  <c r="J11" i="3"/>
  <c r="K12" i="1"/>
  <c r="K18" i="3"/>
  <c r="F6" i="8"/>
  <c r="G7" i="5"/>
  <c r="G23" i="5"/>
  <c r="G27" i="5"/>
  <c r="G29" i="5"/>
  <c r="G31" i="5"/>
  <c r="G33" i="5"/>
  <c r="G37" i="5"/>
  <c r="J36" i="3"/>
  <c r="J52" i="3"/>
  <c r="J44" i="3" s="1"/>
  <c r="J84" i="3"/>
  <c r="J90" i="3"/>
  <c r="J94" i="3"/>
  <c r="F6" i="5"/>
  <c r="H112" i="7" l="1"/>
  <c r="I112" i="7" s="1"/>
  <c r="I113" i="7"/>
  <c r="I82" i="7"/>
  <c r="J43" i="3"/>
  <c r="K44" i="3"/>
  <c r="L95" i="3"/>
  <c r="H6" i="5"/>
  <c r="G6" i="5"/>
  <c r="L11" i="3"/>
  <c r="K11" i="3"/>
  <c r="I44" i="3"/>
  <c r="I43" i="3" s="1"/>
  <c r="I11" i="3"/>
  <c r="I10" i="3" s="1"/>
  <c r="L84" i="3"/>
  <c r="K84" i="3"/>
  <c r="L52" i="3"/>
  <c r="K52" i="3"/>
  <c r="L94" i="3"/>
  <c r="K94" i="3"/>
  <c r="L90" i="3"/>
  <c r="K90" i="3"/>
  <c r="L36" i="3"/>
  <c r="J35" i="3"/>
  <c r="J10" i="3" s="1"/>
  <c r="K36" i="3"/>
  <c r="H6" i="8"/>
  <c r="G6" i="8"/>
  <c r="L16" i="1"/>
  <c r="K16" i="1"/>
  <c r="H73" i="7" l="1"/>
  <c r="K10" i="3"/>
  <c r="L10" i="3"/>
  <c r="L43" i="3"/>
  <c r="K43" i="3"/>
  <c r="L35" i="3"/>
  <c r="K35" i="3"/>
  <c r="L44" i="3"/>
  <c r="I73" i="7" l="1"/>
  <c r="H34" i="7"/>
  <c r="H8" i="7" s="1"/>
</calcChain>
</file>

<file path=xl/sharedStrings.xml><?xml version="1.0" encoding="utf-8"?>
<sst xmlns="http://schemas.openxmlformats.org/spreadsheetml/2006/main" count="421" uniqueCount="230">
  <si>
    <t xml:space="preserve"> GODIŠNJI IZVJEŠTAJ O IZVRŠENJU FINANCIJSKOG PLANA OŠ MATIJE GUPCA GORNJA STUBICA
ZA 2023. GODINU</t>
  </si>
  <si>
    <t>I. OPĆI DIO</t>
  </si>
  <si>
    <t xml:space="preserve">SAŽETAK  RAČUNA PRIHODA I RASHODA </t>
  </si>
  <si>
    <t>PRIHODI/RASHODI</t>
  </si>
  <si>
    <t>OSTVARENJE/IZVRŠENJE 
2022.</t>
  </si>
  <si>
    <t>IZVORNI PLAN 2023.</t>
  </si>
  <si>
    <t>II. IZMJENA PLANA 2023.</t>
  </si>
  <si>
    <t>OSTVARENJE/IZVRŠENJE 
2023.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</si>
  <si>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</si>
  <si>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</si>
  <si>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</si>
  <si>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</si>
  <si>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</si>
  <si>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</si>
  <si>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</si>
  <si>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</si>
  <si>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</si>
  <si>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</si>
  <si>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</si>
  <si>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PRENESENI VIŠAK ILI PRENESENI MANJAK</t>
  </si>
  <si>
    <t>VIŠKOVI/MANJKOVI</t>
  </si>
  <si>
    <t>UKUPNO PRENEŠENI VIŠAK IZ PRETHODNE GODINE</t>
  </si>
  <si>
    <t>VIŠAK KOJI SE RASPOREDIO ZA POKRIĆE RAZLIKE PRIHODA I RASHODA, PRIMITAKA I IZDATAKA</t>
  </si>
  <si>
    <t>MANJAK RAZLIKE PRIHODA I RASHODA , PRIMITAKA I IZDATAKA KOJI SE POKRIO</t>
  </si>
  <si>
    <t>UKUPNO KORIŠTENI REZULTAT</t>
  </si>
  <si>
    <t xml:space="preserve"> RAČUN PRIHODA I RASHODA </t>
  </si>
  <si>
    <t xml:space="preserve">IZVJEŠTAJ O PRIHODIMA I RASHODIMA PREMA EKONOMSKOJ KLASIFIKACIJI </t>
  </si>
  <si>
    <t>BROJČANA OZNAKA I NAZIV</t>
  </si>
  <si>
    <t>UKUPNO PRIHODI</t>
  </si>
  <si>
    <t>Prihodi poslovanja</t>
  </si>
  <si>
    <t>Pomoći iz inozemstva i od subjekata unutar općeg proračuna</t>
  </si>
  <si>
    <t>Pomoći od međunarodnih organizacija te institucija i tijela EU</t>
  </si>
  <si>
    <t>Tekuće pomoći od institucija i tijela EU</t>
  </si>
  <si>
    <t>Pomoći PK iz proračuna koji im nije nadležan</t>
  </si>
  <si>
    <t>Tekuće pomoći PK iz proračuna koji im nije nadležan</t>
  </si>
  <si>
    <t>Kapitalne pomoći PK iz proračuna koji im nije nadležan</t>
  </si>
  <si>
    <t>Prihodi od imovine</t>
  </si>
  <si>
    <t>Prihodi od financijske imovine</t>
  </si>
  <si>
    <t>Kamate na oročena sredstva i depozite po viđenju</t>
  </si>
  <si>
    <t>Prihodi od upravnih i admi. pristojbi, pristojbi po posebnim propisima i naknada</t>
  </si>
  <si>
    <t>Prihodi po posebnim propisima</t>
  </si>
  <si>
    <t>Ostali nespomenuti prihodi</t>
  </si>
  <si>
    <t xml:space="preserve"> Prihodi od prodaje proizvoda i robe te pruženih usluga i prihodi od donacija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</si>
  <si>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</si>
  <si>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</si>
  <si>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</si>
  <si>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</si>
  <si>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</si>
  <si>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</si>
  <si>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i od HZZO-a na temelju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</si>
  <si>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</si>
  <si>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</si>
  <si>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</si>
  <si>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prodaje nefinancijske imovine</t>
  </si>
  <si>
    <t>Prihodi od prodaje proizvedene dugotrajne imovine</t>
  </si>
  <si>
    <t>Prihodi od prodaje građevinskih objekata</t>
  </si>
  <si>
    <t>Stambeni objekti</t>
  </si>
  <si>
    <t>UKUPNO RASHODI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</si>
  <si>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</si>
  <si>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</si>
  <si>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</si>
  <si>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</si>
  <si>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</si>
  <si>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</si>
  <si>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zdravstveno osiguranje</t>
  </si>
  <si>
    <t>Doprinosi za obavezno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</si>
  <si>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</si>
  <si>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</si>
  <si>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</si>
  <si>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</si>
  <si>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</si>
  <si>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</si>
  <si>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</si>
  <si>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</si>
  <si>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</si>
  <si>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</si>
  <si>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</si>
  <si>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autogume</t>
  </si>
  <si>
    <t>Rashodi za usluge</t>
  </si>
  <si>
    <t>Usluge telefona, pošte i prijevoza</t>
  </si>
  <si>
    <t>Usluge tekućeg i investicijskog 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</si>
  <si>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</si>
  <si>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</si>
  <si>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</si>
  <si>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</si>
  <si>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</si>
  <si>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troškova izvan radnog odnosa</t>
  </si>
  <si>
    <t>Ostali nespomenuti rashodi poslovanja</t>
  </si>
  <si>
    <t>Premije osiguranja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</si>
  <si>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</si>
  <si>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</si>
  <si>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</si>
  <si>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</si>
  <si>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</si>
  <si>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</si>
  <si>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Negativne tečajne razlike</t>
  </si>
  <si>
    <t>Zatezne kamate</t>
  </si>
  <si>
    <t>Pomoći dane u inozemstvo i unutar općeg proračuna</t>
  </si>
  <si>
    <t>Prijenosi između proračuna korisnika istog proračuna</t>
  </si>
  <si>
    <t>Tekući prijenosi između proračunskih korisnika istog proračuna</t>
  </si>
  <si>
    <t>Naknade građanima i kućanstvima na temelju osiguranja i dr. naknade</t>
  </si>
  <si>
    <t>Ostale naknade građanima i kućanstvima iz proračuna</t>
  </si>
  <si>
    <t>Naknade građanima i kućanstvima u naravi</t>
  </si>
  <si>
    <t xml:space="preserve">Ostali rashodi </t>
  </si>
  <si>
    <t>Tekuće donacije u naravi</t>
  </si>
  <si>
    <t>Rashodi za nabavu nefinancijske imovine</t>
  </si>
  <si>
    <t>Rashodi za nabavu proizvedene dugotrajne imovine</t>
  </si>
  <si>
    <t>Postrojenja i oprema</t>
  </si>
  <si>
    <t>Uredska oprema i namještaj</t>
  </si>
  <si>
    <t>Komunikacijska oprema</t>
  </si>
  <si>
    <t>Sportska i glazbena oprema</t>
  </si>
  <si>
    <t>Uređaji, strojevi i oprema za ostale namjene</t>
  </si>
  <si>
    <t>Knjige, umjetnička djela</t>
  </si>
  <si>
    <t>Knjige</t>
  </si>
  <si>
    <t>Rashodi za dodatna ulaganja na nefinancijskoj imovini</t>
  </si>
  <si>
    <t>Dodatna ulaganja na građevinskim objektima</t>
  </si>
  <si>
    <t>Dodatna ulaganja na postrojenjima i opremi</t>
  </si>
  <si>
    <t>IZVJEŠTAJ O PRIHODIMA I RASHODIMA PREMA IZVORIMA FINANCIRANJA</t>
  </si>
  <si>
    <t>SVEUKUPNI PRIHODI (6 i 7)</t>
  </si>
  <si>
    <t>1.</t>
  </si>
  <si>
    <t>OPĆI PRIHODI I PRIMICI</t>
  </si>
  <si>
    <t>1.1.</t>
  </si>
  <si>
    <t>OPĆI PRIHODI I PRIMICI - IZVORNA SREDSTVA ŽUPANIJE</t>
  </si>
  <si>
    <t>1.3.</t>
  </si>
  <si>
    <t>DECENTRALIZACIJA</t>
  </si>
  <si>
    <t>2.</t>
  </si>
  <si>
    <t>DONACIJE</t>
  </si>
  <si>
    <t>2.1.1.</t>
  </si>
  <si>
    <t>DONACIJA PK</t>
  </si>
  <si>
    <t>3.</t>
  </si>
  <si>
    <t>VLASTITI PRIHODI</t>
  </si>
  <si>
    <t>3.1.1.</t>
  </si>
  <si>
    <t>VLASTITI PRIHODI PK</t>
  </si>
  <si>
    <t>4.</t>
  </si>
  <si>
    <t>POSEBNE NAMJENE</t>
  </si>
  <si>
    <t>4.3.1.</t>
  </si>
  <si>
    <t>POSEBNE NAMJENE PK</t>
  </si>
  <si>
    <t>5.</t>
  </si>
  <si>
    <t>POMOĆI</t>
  </si>
  <si>
    <t>5.2.1.</t>
  </si>
  <si>
    <t>MINISTARSTVO PK</t>
  </si>
  <si>
    <t>5.3.1.</t>
  </si>
  <si>
    <t>PROJEKTI EU</t>
  </si>
  <si>
    <t>5.4.1.</t>
  </si>
  <si>
    <t>JLS PK</t>
  </si>
  <si>
    <t>7.</t>
  </si>
  <si>
    <t>PRIHODI OD PRODAJE NEFINANCIJSKE IMOVINE</t>
  </si>
  <si>
    <t>7.1.1.</t>
  </si>
  <si>
    <t>PRIHODI OD PRODAJE NEFINANCIJSKE IMOVINE PK</t>
  </si>
  <si>
    <t>SVEUKUPNI RASHODI ( 3 i 4 )</t>
  </si>
  <si>
    <t>OPĆI RASHODI  I ZDACI</t>
  </si>
  <si>
    <t>OPĆI RASHODI I IZDACI - IZVORNA SREDSTVA ŽUPANIJE</t>
  </si>
  <si>
    <t>VLASTITI RASHODI</t>
  </si>
  <si>
    <t>VLASTITI RASHODI PK</t>
  </si>
  <si>
    <t>RASHODI OD PRODAJE NEFINANCIJSKE IMOVINE</t>
  </si>
  <si>
    <t>RASHODI OD PRODAJE NEFINANCIJSKE IMOVINE PK</t>
  </si>
  <si>
    <t>IZVJEŠTAJ O RASHODIMA PREMA FUNKCIJSKOJ KLASIFIKACIJI</t>
  </si>
  <si>
    <t>09 Obrazovanje</t>
  </si>
  <si>
    <t>091 Predškolsko i osnovno obrazovanje</t>
  </si>
  <si>
    <t>096 Dodatne usluge u obrazovanju</t>
  </si>
  <si>
    <t>II. POSEBNI DIO</t>
  </si>
  <si>
    <t>IZVJEŠTAJ PO PROGRAMSKOJ KLASIFIKACIJI</t>
  </si>
  <si>
    <t>5=4/3*100</t>
  </si>
  <si>
    <t>OŠ MATIJE GUPCA GORNJA STUBICA</t>
  </si>
  <si>
    <t xml:space="preserve">PROGRAM J01 1000 </t>
  </si>
  <si>
    <t>OSNOVNO OBRAZOVANJE - ZAKONSKI STANDARD</t>
  </si>
  <si>
    <t xml:space="preserve">Aktivnost A102000  </t>
  </si>
  <si>
    <t>Redovni poslovi ustanova osnovnog obrazovanja</t>
  </si>
  <si>
    <t>Izvor financiranja 1.3.</t>
  </si>
  <si>
    <t>Decentralizacija</t>
  </si>
  <si>
    <t>Financijski rashodi</t>
  </si>
  <si>
    <t>T103000</t>
  </si>
  <si>
    <t>Oprema, informat., nabava pomagala - OŠ</t>
  </si>
  <si>
    <t xml:space="preserve">PROGRAM J01 1003 </t>
  </si>
  <si>
    <t>DOPUNSKI NASTAVNI I VANNASTAVNI PROGRAM ŠKOLA I OBRAZ. INSTIT.</t>
  </si>
  <si>
    <t>Dopunski nastavni i vannastavni program škola i obraz.institucija</t>
  </si>
  <si>
    <t>Izvor financiranja 1.1.</t>
  </si>
  <si>
    <t>Opći prihodi i primici</t>
  </si>
  <si>
    <t>Rashodi za zaposlene (PUN Baltazari i mimo projekta)</t>
  </si>
  <si>
    <t xml:space="preserve">Aktivnost A102001 </t>
  </si>
  <si>
    <t>Financiranje - Ostali rashodi OŠ</t>
  </si>
  <si>
    <t>Izvor financiranja 2.1.1.</t>
  </si>
  <si>
    <t>Donacija</t>
  </si>
  <si>
    <t>Izvor financiranja 3.1.1</t>
  </si>
  <si>
    <t>Vlastiti prihodi PK</t>
  </si>
  <si>
    <t>Izvor financiranja 4.3.1</t>
  </si>
  <si>
    <t>Posebne namjene PK</t>
  </si>
  <si>
    <t>Izvor financiranja 5.2.1</t>
  </si>
  <si>
    <t>Ministarstvo PK</t>
  </si>
  <si>
    <t>Pomoći dane unutar općeg proračuna</t>
  </si>
  <si>
    <t>Nagrade građanima i kućanstvima na temelju osiguranja i druge naknade</t>
  </si>
  <si>
    <t>Ostali rashodi OŠ</t>
  </si>
  <si>
    <t>Izvor financiranja 5.3.1</t>
  </si>
  <si>
    <t>Projekt EU PK</t>
  </si>
  <si>
    <t>Izvor financiranja 5.4.1</t>
  </si>
  <si>
    <t>Materija i dijelovi za tekuće i investicijsko održavanje</t>
  </si>
  <si>
    <t>Članarine</t>
  </si>
  <si>
    <t>Sitni inventar</t>
  </si>
  <si>
    <t>Zdravstvene i veterinasrke usluge</t>
  </si>
  <si>
    <t>Plaće za zaposlene</t>
  </si>
  <si>
    <t>Doprinosi za obavezno zdravstveno osiguranje</t>
  </si>
  <si>
    <t>Tekući prijenosi između PK istog proračuna</t>
  </si>
  <si>
    <t>Naknade za prijevoz</t>
  </si>
  <si>
    <t>Rezultat poslovanja</t>
  </si>
  <si>
    <t>Manjak</t>
  </si>
  <si>
    <t>Nagrade građanima i kućanstvima u naravi</t>
  </si>
  <si>
    <t>Naknade troškova osobama izvan radnog odnosa</t>
  </si>
  <si>
    <t xml:space="preserve">Aktivnost A102006  </t>
  </si>
  <si>
    <t>Materijalni rashodi ( Građanski odgoj)</t>
  </si>
  <si>
    <t>Kapitalni projekt K104013</t>
  </si>
  <si>
    <t>Obnova OŠ od posljedica potresa</t>
  </si>
  <si>
    <t>Dodatna ulaganja na postrojenjima i opremi (elaborat HEPsunčeva energija)</t>
  </si>
  <si>
    <t>Program građanskog odgoja u školama</t>
  </si>
  <si>
    <t xml:space="preserve">Tekući projekt T103020 </t>
  </si>
  <si>
    <t>Materijalni rashodi (PUN -prijevoz i dnevnice)</t>
  </si>
  <si>
    <t>Tekući projekt T103022</t>
  </si>
  <si>
    <t>Projekt Zalogajček</t>
  </si>
  <si>
    <t xml:space="preserve">Materijalni rashodi </t>
  </si>
  <si>
    <t>Tekući projekt T103024</t>
  </si>
  <si>
    <t>Projekt Školska shema</t>
  </si>
  <si>
    <t>Materijal i sirovina</t>
  </si>
  <si>
    <t>Materijalni rashodi - natjecanje</t>
  </si>
  <si>
    <t>Materijalni rashodi -e-Tehničar</t>
  </si>
  <si>
    <t>Materijalni rashodi - Novigradsko proljeće</t>
  </si>
  <si>
    <t>Materijalni rashodi -zimske i proljetne radionice za darovite</t>
  </si>
  <si>
    <t>Materijalni rashodi -obuka neplivača</t>
  </si>
  <si>
    <t>Projekt Baltazar -PUN mimo projekta</t>
  </si>
  <si>
    <t>Materijalni rashodi -Read you way to better English</t>
  </si>
  <si>
    <t>Materijalni rashodi -nedostatak dec. sr.</t>
  </si>
  <si>
    <r>
      <t>Financijski rashodi -</t>
    </r>
    <r>
      <rPr>
        <sz val="10"/>
        <color indexed="8"/>
        <rFont val="Arial"/>
        <family val="2"/>
        <charset val="238"/>
      </rPr>
      <t>nedostatak dec.sr.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</si>
</sst>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"/>
  </numFmts>
  <fonts count="28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charset val="238"/>
      <scheme val="minor"/>
    </font>
    <font>
      <b/>
      <sz val="14"/>
      <color indexed="8"/>
      <name val="Arial"/>
      <charset val="238"/>
    </font>
    <font>
      <b/>
      <sz val="12"/>
      <color indexed="8"/>
      <name val="Arial"/>
      <charset val="238"/>
    </font>
    <font>
      <b/>
      <sz val="12"/>
      <color theme="1"/>
      <name val="Arial"/>
      <charset val="238"/>
    </font>
    <font>
      <b/>
      <sz val="10"/>
      <color indexed="8"/>
      <name val="Arial"/>
      <charset val="238"/>
    </font>
    <font>
      <b/>
      <sz val="8"/>
      <color indexed="8"/>
      <name val="Arial"/>
      <charset val="238"/>
    </font>
    <font>
      <sz val="10"/>
      <color indexed="8"/>
      <name val="Arial"/>
      <charset val="238"/>
    </font>
    <font>
      <b/>
      <sz val="11"/>
      <color indexed="8"/>
      <name val="Arial"/>
      <charset val="238"/>
    </font>
    <font>
      <i/>
      <sz val="10"/>
      <color indexed="8"/>
      <name val="Arial"/>
      <charset val="238"/>
    </font>
    <font>
      <b/>
      <i/>
      <sz val="10"/>
      <color indexed="8"/>
      <name val="Arial"/>
      <charset val="238"/>
    </font>
    <font>
      <b/>
      <sz val="11"/>
      <color theme="1"/>
      <name val="Calibri"/>
      <charset val="238"/>
      <scheme val="minor"/>
    </font>
    <font>
      <sz val="12"/>
      <color theme="1"/>
      <name val="Calibri"/>
      <charset val="238"/>
      <scheme val="minor"/>
    </font>
    <font>
      <b/>
      <sz val="10"/>
      <name val="Arial"/>
      <charset val="238"/>
    </font>
    <font>
      <i/>
      <sz val="10"/>
      <name val="Arial"/>
      <charset val="238"/>
    </font>
    <font>
      <sz val="10"/>
      <name val="Arial"/>
      <charset val="238"/>
    </font>
    <font>
      <b/>
      <sz val="10"/>
      <color theme="1"/>
      <name val="Calibri"/>
      <charset val="238"/>
      <scheme val="minor"/>
    </font>
    <font>
      <sz val="11"/>
      <name val="Arial"/>
      <charset val="238"/>
    </font>
    <font>
      <b/>
      <sz val="11"/>
      <name val="Times New Roman"/>
      <charset val="134"/>
    </font>
    <font>
      <sz val="8"/>
      <name val="Arial"/>
      <charset val="238"/>
    </font>
    <font>
      <b/>
      <i/>
      <sz val="10"/>
      <name val="Arial"/>
      <charset val="238"/>
    </font>
    <font>
      <sz val="12"/>
      <color indexed="8"/>
      <name val="Arial"/>
      <charset val="238"/>
    </font>
    <font>
      <b/>
      <sz val="10"/>
      <color rgb="FFFF0000"/>
      <name val="Calibri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21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7" fillId="3" borderId="4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4" fontId="8" fillId="2" borderId="4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4" fontId="9" fillId="2" borderId="4" xfId="0" applyNumberFormat="1" applyFont="1" applyFill="1" applyBorder="1" applyAlignment="1">
      <alignment horizontal="right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left" vertical="center" wrapText="1" indent="1"/>
    </xf>
    <xf numFmtId="0" fontId="8" fillId="2" borderId="2" xfId="0" applyNumberFormat="1" applyFont="1" applyFill="1" applyBorder="1" applyAlignment="1" applyProtection="1">
      <alignment horizontal="left" vertical="center" wrapText="1" indent="1"/>
    </xf>
    <xf numFmtId="0" fontId="8" fillId="2" borderId="3" xfId="0" applyNumberFormat="1" applyFont="1" applyFill="1" applyBorder="1" applyAlignment="1" applyProtection="1">
      <alignment horizontal="left" vertical="center" wrapText="1" inden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0" fillId="0" borderId="4" xfId="0" applyBorder="1"/>
    <xf numFmtId="4" fontId="0" fillId="0" borderId="4" xfId="0" applyNumberFormat="1" applyBorder="1"/>
    <xf numFmtId="4" fontId="12" fillId="0" borderId="4" xfId="0" applyNumberFormat="1" applyFont="1" applyBorder="1" applyAlignment="1">
      <alignment vertical="top" wrapText="1"/>
    </xf>
    <xf numFmtId="4" fontId="12" fillId="0" borderId="4" xfId="0" applyNumberFormat="1" applyFont="1" applyBorder="1"/>
    <xf numFmtId="0" fontId="8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wrapText="1"/>
    </xf>
    <xf numFmtId="0" fontId="8" fillId="2" borderId="0" xfId="0" applyNumberFormat="1" applyFont="1" applyFill="1" applyBorder="1" applyAlignment="1" applyProtection="1">
      <alignment vertical="center" wrapText="1"/>
    </xf>
    <xf numFmtId="3" fontId="8" fillId="2" borderId="4" xfId="0" applyNumberFormat="1" applyFont="1" applyFill="1" applyBorder="1" applyAlignment="1">
      <alignment horizontal="right"/>
    </xf>
    <xf numFmtId="0" fontId="0" fillId="0" borderId="4" xfId="0" applyBorder="1"/>
    <xf numFmtId="164" fontId="0" fillId="0" borderId="4" xfId="0" applyNumberFormat="1" applyBorder="1"/>
    <xf numFmtId="0" fontId="14" fillId="2" borderId="4" xfId="0" applyNumberFormat="1" applyFont="1" applyFill="1" applyBorder="1" applyAlignment="1" applyProtection="1">
      <alignment horizontal="left" vertical="center" wrapText="1"/>
    </xf>
    <xf numFmtId="0" fontId="15" fillId="2" borderId="5" xfId="0" applyFont="1" applyFill="1" applyBorder="1" applyAlignment="1">
      <alignment horizontal="left" vertical="center"/>
    </xf>
    <xf numFmtId="4" fontId="8" fillId="2" borderId="5" xfId="0" applyNumberFormat="1" applyFont="1" applyFill="1" applyBorder="1" applyAlignment="1">
      <alignment horizontal="right"/>
    </xf>
    <xf numFmtId="4" fontId="0" fillId="0" borderId="5" xfId="0" applyNumberFormat="1" applyBorder="1"/>
    <xf numFmtId="0" fontId="16" fillId="2" borderId="6" xfId="0" applyFont="1" applyFill="1" applyBorder="1" applyAlignment="1">
      <alignment horizontal="left" vertical="center"/>
    </xf>
    <xf numFmtId="3" fontId="8" fillId="2" borderId="6" xfId="0" applyNumberFormat="1" applyFont="1" applyFill="1" applyBorder="1" applyAlignment="1">
      <alignment horizontal="right"/>
    </xf>
    <xf numFmtId="0" fontId="0" fillId="0" borderId="6" xfId="0" applyBorder="1"/>
    <xf numFmtId="0" fontId="14" fillId="2" borderId="0" xfId="0" applyNumberFormat="1" applyFont="1" applyFill="1" applyBorder="1" applyAlignment="1" applyProtection="1">
      <alignment horizontal="left" vertical="center" wrapText="1"/>
    </xf>
    <xf numFmtId="3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 applyProtection="1">
      <alignment horizontal="right" wrapText="1"/>
    </xf>
    <xf numFmtId="0" fontId="0" fillId="0" borderId="0" xfId="0" applyBorder="1"/>
    <xf numFmtId="0" fontId="15" fillId="2" borderId="0" xfId="0" applyNumberFormat="1" applyFont="1" applyFill="1" applyBorder="1" applyAlignment="1" applyProtection="1">
      <alignment horizontal="left" vertical="center" wrapText="1" indent="1"/>
    </xf>
    <xf numFmtId="0" fontId="16" fillId="2" borderId="0" xfId="0" applyNumberFormat="1" applyFont="1" applyFill="1" applyBorder="1" applyAlignment="1" applyProtection="1">
      <alignment horizontal="left" vertical="center" wrapText="1"/>
    </xf>
    <xf numFmtId="0" fontId="17" fillId="0" borderId="0" xfId="0" applyFont="1" applyAlignment="1">
      <alignment vertical="top" wrapText="1"/>
    </xf>
    <xf numFmtId="0" fontId="14" fillId="2" borderId="1" xfId="0" applyFont="1" applyFill="1" applyBorder="1" applyAlignment="1"/>
    <xf numFmtId="4" fontId="18" fillId="2" borderId="4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 applyProtection="1">
      <alignment horizontal="right" vertical="center" wrapText="1"/>
    </xf>
    <xf numFmtId="2" fontId="7" fillId="2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Border="1"/>
    <xf numFmtId="4" fontId="19" fillId="2" borderId="4" xfId="0" applyNumberFormat="1" applyFont="1" applyFill="1" applyBorder="1" applyAlignment="1" applyProtection="1">
      <alignment vertical="center" wrapText="1"/>
    </xf>
    <xf numFmtId="0" fontId="16" fillId="0" borderId="4" xfId="0" applyFont="1" applyBorder="1"/>
    <xf numFmtId="0" fontId="20" fillId="0" borderId="4" xfId="0" applyFont="1" applyBorder="1" applyAlignment="1">
      <alignment wrapText="1"/>
    </xf>
    <xf numFmtId="2" fontId="0" fillId="0" borderId="4" xfId="0" applyNumberFormat="1" applyBorder="1"/>
    <xf numFmtId="0" fontId="20" fillId="0" borderId="4" xfId="0" applyFont="1" applyBorder="1"/>
    <xf numFmtId="4" fontId="6" fillId="2" borderId="4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 applyProtection="1">
      <alignment horizontal="right" wrapText="1"/>
    </xf>
    <xf numFmtId="14" fontId="16" fillId="0" borderId="4" xfId="0" applyNumberFormat="1" applyFont="1" applyBorder="1"/>
    <xf numFmtId="4" fontId="8" fillId="2" borderId="4" xfId="0" applyNumberFormat="1" applyFont="1" applyFill="1" applyBorder="1" applyAlignment="1" applyProtection="1">
      <alignment horizontal="right" wrapText="1"/>
    </xf>
    <xf numFmtId="0" fontId="14" fillId="0" borderId="4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4" fillId="2" borderId="7" xfId="0" applyFont="1" applyFill="1" applyBorder="1"/>
    <xf numFmtId="4" fontId="12" fillId="0" borderId="4" xfId="0" applyNumberFormat="1" applyFont="1" applyBorder="1"/>
    <xf numFmtId="4" fontId="17" fillId="0" borderId="4" xfId="0" applyNumberFormat="1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4" fillId="0" borderId="5" xfId="0" applyFont="1" applyBorder="1"/>
    <xf numFmtId="4" fontId="16" fillId="0" borderId="4" xfId="0" applyNumberFormat="1" applyFont="1" applyBorder="1" applyAlignment="1">
      <alignment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4" fontId="6" fillId="2" borderId="4" xfId="0" applyNumberFormat="1" applyFont="1" applyFill="1" applyBorder="1" applyAlignment="1"/>
    <xf numFmtId="0" fontId="16" fillId="2" borderId="4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14" fillId="2" borderId="4" xfId="0" applyNumberFormat="1" applyFont="1" applyFill="1" applyBorder="1" applyAlignment="1" applyProtection="1">
      <alignment horizontal="left" vertical="center"/>
    </xf>
    <xf numFmtId="0" fontId="14" fillId="2" borderId="4" xfId="0" applyNumberFormat="1" applyFont="1" applyFill="1" applyBorder="1" applyAlignment="1" applyProtection="1">
      <alignment vertical="center" wrapText="1"/>
    </xf>
    <xf numFmtId="0" fontId="16" fillId="2" borderId="4" xfId="0" applyNumberFormat="1" applyFont="1" applyFill="1" applyBorder="1" applyAlignment="1" applyProtection="1">
      <alignment vertical="center" wrapText="1"/>
    </xf>
    <xf numFmtId="0" fontId="16" fillId="2" borderId="6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4" fillId="2" borderId="6" xfId="0" applyFont="1" applyFill="1" applyBorder="1" applyAlignment="1">
      <alignment horizontal="left" vertical="center"/>
    </xf>
    <xf numFmtId="4" fontId="8" fillId="2" borderId="6" xfId="0" applyNumberFormat="1" applyFont="1" applyFill="1" applyBorder="1" applyAlignment="1">
      <alignment horizontal="right"/>
    </xf>
    <xf numFmtId="4" fontId="0" fillId="0" borderId="4" xfId="0" applyNumberFormat="1" applyFont="1" applyBorder="1"/>
    <xf numFmtId="4" fontId="6" fillId="2" borderId="4" xfId="0" applyNumberFormat="1" applyFont="1" applyFill="1" applyBorder="1" applyAlignment="1" applyProtection="1">
      <alignment horizontal="right" wrapText="1"/>
    </xf>
    <xf numFmtId="4" fontId="8" fillId="2" borderId="6" xfId="0" applyNumberFormat="1" applyFont="1" applyFill="1" applyBorder="1" applyAlignment="1" applyProtection="1">
      <alignment horizontal="right" wrapText="1"/>
    </xf>
    <xf numFmtId="4" fontId="0" fillId="0" borderId="6" xfId="0" applyNumberFormat="1" applyFont="1" applyBorder="1"/>
    <xf numFmtId="4" fontId="0" fillId="0" borderId="6" xfId="0" applyNumberFormat="1" applyBorder="1"/>
    <xf numFmtId="0" fontId="0" fillId="3" borderId="0" xfId="0" applyFill="1"/>
    <xf numFmtId="0" fontId="14" fillId="2" borderId="7" xfId="0" applyNumberFormat="1" applyFont="1" applyFill="1" applyBorder="1" applyAlignment="1" applyProtection="1">
      <alignment horizontal="left" vertical="center" wrapText="1"/>
    </xf>
    <xf numFmtId="0" fontId="12" fillId="2" borderId="7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4" fontId="16" fillId="0" borderId="4" xfId="0" applyNumberFormat="1" applyFont="1" applyFill="1" applyBorder="1" applyAlignment="1" applyProtection="1">
      <alignment vertical="center"/>
    </xf>
    <xf numFmtId="4" fontId="6" fillId="0" borderId="4" xfId="0" applyNumberFormat="1" applyFont="1" applyFill="1" applyBorder="1" applyAlignment="1">
      <alignment horizontal="right"/>
    </xf>
    <xf numFmtId="0" fontId="16" fillId="0" borderId="4" xfId="0" applyNumberFormat="1" applyFont="1" applyFill="1" applyBorder="1" applyAlignment="1" applyProtection="1">
      <alignment vertical="center"/>
    </xf>
    <xf numFmtId="0" fontId="16" fillId="3" borderId="2" xfId="0" applyNumberFormat="1" applyFont="1" applyFill="1" applyBorder="1" applyAlignment="1" applyProtection="1">
      <alignment vertical="center"/>
    </xf>
    <xf numFmtId="4" fontId="16" fillId="3" borderId="4" xfId="0" applyNumberFormat="1" applyFont="1" applyFill="1" applyBorder="1" applyAlignment="1" applyProtection="1">
      <alignment vertical="center"/>
    </xf>
    <xf numFmtId="4" fontId="6" fillId="3" borderId="4" xfId="0" applyNumberFormat="1" applyFont="1" applyFill="1" applyBorder="1" applyAlignment="1">
      <alignment horizontal="right"/>
    </xf>
    <xf numFmtId="4" fontId="16" fillId="0" borderId="4" xfId="0" applyNumberFormat="1" applyFont="1" applyFill="1" applyBorder="1" applyAlignment="1" applyProtection="1">
      <alignment vertical="center" wrapText="1"/>
    </xf>
    <xf numFmtId="4" fontId="6" fillId="0" borderId="4" xfId="0" applyNumberFormat="1" applyFont="1" applyBorder="1" applyAlignment="1">
      <alignment horizontal="right"/>
    </xf>
    <xf numFmtId="0" fontId="14" fillId="3" borderId="1" xfId="0" applyFont="1" applyFill="1" applyBorder="1" applyAlignment="1">
      <alignment horizontal="left" vertical="center"/>
    </xf>
    <xf numFmtId="4" fontId="16" fillId="3" borderId="4" xfId="0" applyNumberFormat="1" applyFont="1" applyFill="1" applyBorder="1" applyAlignment="1" applyProtection="1">
      <alignment vertical="center" wrapText="1"/>
    </xf>
    <xf numFmtId="4" fontId="6" fillId="3" borderId="4" xfId="0" applyNumberFormat="1" applyFont="1" applyFill="1" applyBorder="1" applyAlignment="1" applyProtection="1">
      <alignment horizontal="right" wrapText="1"/>
    </xf>
    <xf numFmtId="0" fontId="0" fillId="2" borderId="0" xfId="0" applyFill="1"/>
    <xf numFmtId="4" fontId="16" fillId="2" borderId="4" xfId="0" applyNumberFormat="1" applyFont="1" applyFill="1" applyBorder="1" applyAlignment="1" applyProtection="1">
      <alignment vertical="center"/>
    </xf>
    <xf numFmtId="4" fontId="16" fillId="2" borderId="4" xfId="0" applyNumberFormat="1" applyFont="1" applyFill="1" applyBorder="1" applyAlignment="1" applyProtection="1">
      <alignment vertical="center" wrapText="1"/>
    </xf>
    <xf numFmtId="4" fontId="16" fillId="2" borderId="5" xfId="0" applyNumberFormat="1" applyFont="1" applyFill="1" applyBorder="1" applyAlignment="1" applyProtection="1">
      <alignment vertical="center"/>
    </xf>
    <xf numFmtId="4" fontId="6" fillId="2" borderId="5" xfId="0" applyNumberFormat="1" applyFont="1" applyFill="1" applyBorder="1" applyAlignment="1">
      <alignment horizontal="right"/>
    </xf>
    <xf numFmtId="4" fontId="16" fillId="2" borderId="6" xfId="0" applyNumberFormat="1" applyFont="1" applyFill="1" applyBorder="1" applyAlignment="1" applyProtection="1">
      <alignment vertical="center" wrapText="1"/>
    </xf>
    <xf numFmtId="4" fontId="6" fillId="2" borderId="6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 vertical="center"/>
    </xf>
    <xf numFmtId="0" fontId="16" fillId="2" borderId="0" xfId="0" applyNumberFormat="1" applyFont="1" applyFill="1" applyBorder="1" applyAlignment="1" applyProtection="1">
      <alignment vertical="center"/>
    </xf>
    <xf numFmtId="4" fontId="16" fillId="2" borderId="0" xfId="0" applyNumberFormat="1" applyFont="1" applyFill="1" applyBorder="1" applyAlignment="1" applyProtection="1">
      <alignment vertical="center"/>
    </xf>
    <xf numFmtId="4" fontId="6" fillId="2" borderId="0" xfId="0" applyNumberFormat="1" applyFont="1" applyFill="1" applyBorder="1" applyAlignment="1">
      <alignment horizontal="right"/>
    </xf>
    <xf numFmtId="4" fontId="16" fillId="2" borderId="0" xfId="0" applyNumberFormat="1" applyFont="1" applyFill="1" applyBorder="1" applyAlignment="1" applyProtection="1">
      <alignment vertical="center" wrapText="1"/>
    </xf>
    <xf numFmtId="4" fontId="6" fillId="2" borderId="0" xfId="0" applyNumberFormat="1" applyFont="1" applyFill="1" applyBorder="1" applyAlignment="1" applyProtection="1">
      <alignment horizontal="right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3" fillId="2" borderId="7" xfId="0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/>
    <xf numFmtId="4" fontId="6" fillId="0" borderId="5" xfId="0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6" fillId="0" borderId="4" xfId="0" quotePrefix="1" applyNumberFormat="1" applyFont="1" applyFill="1" applyBorder="1" applyAlignment="1" applyProtection="1">
      <alignment horizontal="center" vertical="center" wrapText="1"/>
    </xf>
    <xf numFmtId="0" fontId="6" fillId="3" borderId="4" xfId="0" quotePrefix="1" applyNumberFormat="1" applyFont="1" applyFill="1" applyBorder="1" applyAlignment="1" applyProtection="1">
      <alignment horizontal="center" vertical="center" wrapText="1"/>
    </xf>
    <xf numFmtId="0" fontId="16" fillId="2" borderId="4" xfId="0" quotePrefix="1" applyFont="1" applyFill="1" applyBorder="1" applyAlignment="1">
      <alignment horizontal="left" vertical="center" wrapText="1"/>
    </xf>
    <xf numFmtId="0" fontId="16" fillId="2" borderId="4" xfId="0" quotePrefix="1" applyFont="1" applyFill="1" applyBorder="1" applyAlignment="1">
      <alignment horizontal="left" vertical="center"/>
    </xf>
    <xf numFmtId="0" fontId="15" fillId="2" borderId="4" xfId="0" quotePrefix="1" applyFont="1" applyFill="1" applyBorder="1" applyAlignment="1">
      <alignment horizontal="left" vertical="center"/>
    </xf>
    <xf numFmtId="0" fontId="15" fillId="2" borderId="4" xfId="0" quotePrefix="1" applyFont="1" applyFill="1" applyBorder="1" applyAlignment="1">
      <alignment horizontal="left" vertical="center" wrapText="1"/>
    </xf>
    <xf numFmtId="0" fontId="21" fillId="2" borderId="4" xfId="0" quotePrefix="1" applyFont="1" applyFill="1" applyBorder="1" applyAlignment="1">
      <alignment horizontal="left" vertical="center" wrapText="1"/>
    </xf>
    <xf numFmtId="0" fontId="14" fillId="2" borderId="4" xfId="0" quotePrefix="1" applyFont="1" applyFill="1" applyBorder="1" applyAlignment="1">
      <alignment horizontal="left" vertical="center" wrapText="1"/>
    </xf>
    <xf numFmtId="0" fontId="14" fillId="2" borderId="4" xfId="0" quotePrefix="1" applyFont="1" applyFill="1" applyBorder="1" applyAlignment="1">
      <alignment horizontal="left" vertical="center"/>
    </xf>
    <xf numFmtId="0" fontId="21" fillId="2" borderId="4" xfId="0" quotePrefix="1" applyFont="1" applyFill="1" applyBorder="1" applyAlignment="1">
      <alignment horizontal="left" vertical="center"/>
    </xf>
    <xf numFmtId="0" fontId="24" fillId="2" borderId="3" xfId="0" applyNumberFormat="1" applyFont="1" applyFill="1" applyBorder="1" applyAlignment="1" applyProtection="1">
      <alignment horizontal="left" vertical="center" wrapText="1"/>
    </xf>
    <xf numFmtId="4" fontId="24" fillId="2" borderId="4" xfId="0" applyNumberFormat="1" applyFont="1" applyFill="1" applyBorder="1" applyAlignment="1">
      <alignment horizontal="right"/>
    </xf>
    <xf numFmtId="0" fontId="25" fillId="2" borderId="3" xfId="0" applyNumberFormat="1" applyFont="1" applyFill="1" applyBorder="1" applyAlignment="1" applyProtection="1">
      <alignment horizontal="left" vertical="center" wrapText="1"/>
    </xf>
    <xf numFmtId="0" fontId="26" fillId="2" borderId="3" xfId="0" applyNumberFormat="1" applyFont="1" applyFill="1" applyBorder="1" applyAlignment="1" applyProtection="1">
      <alignment horizontal="left" vertical="center" wrapText="1"/>
    </xf>
    <xf numFmtId="4" fontId="27" fillId="0" borderId="4" xfId="0" applyNumberFormat="1" applyFont="1" applyBorder="1"/>
    <xf numFmtId="4" fontId="1" fillId="0" borderId="4" xfId="0" applyNumberFormat="1" applyFont="1" applyBorder="1" applyAlignment="1">
      <alignment vertical="top" wrapText="1"/>
    </xf>
    <xf numFmtId="4" fontId="27" fillId="0" borderId="4" xfId="0" applyNumberFormat="1" applyFont="1" applyBorder="1" applyAlignment="1">
      <alignment vertical="top" wrapText="1"/>
    </xf>
    <xf numFmtId="4" fontId="24" fillId="2" borderId="3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 vertical="center"/>
    </xf>
    <xf numFmtId="0" fontId="16" fillId="2" borderId="0" xfId="0" applyNumberFormat="1" applyFont="1" applyFill="1" applyBorder="1" applyAlignment="1" applyProtection="1">
      <alignment vertical="center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6" fillId="2" borderId="0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0" fontId="14" fillId="2" borderId="1" xfId="0" applyNumberFormat="1" applyFont="1" applyFill="1" applyBorder="1" applyAlignment="1" applyProtection="1">
      <alignment horizontal="left" vertical="center" wrapText="1"/>
    </xf>
    <xf numFmtId="0" fontId="14" fillId="2" borderId="2" xfId="0" applyNumberFormat="1" applyFont="1" applyFill="1" applyBorder="1" applyAlignment="1" applyProtection="1">
      <alignment horizontal="left" vertical="center" wrapText="1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/>
    </xf>
    <xf numFmtId="0" fontId="14" fillId="2" borderId="8" xfId="0" quotePrefix="1" applyFont="1" applyFill="1" applyBorder="1" applyAlignment="1">
      <alignment horizontal="left" vertical="center"/>
    </xf>
    <xf numFmtId="0" fontId="16" fillId="2" borderId="6" xfId="0" applyNumberFormat="1" applyFont="1" applyFill="1" applyBorder="1" applyAlignment="1" applyProtection="1">
      <alignment horizontal="left" vertical="center"/>
    </xf>
    <xf numFmtId="0" fontId="14" fillId="2" borderId="6" xfId="0" applyNumberFormat="1" applyFont="1" applyFill="1" applyBorder="1" applyAlignment="1" applyProtection="1">
      <alignment horizontal="left" vertical="center" wrapText="1"/>
    </xf>
    <xf numFmtId="0" fontId="16" fillId="2" borderId="6" xfId="0" applyNumberFormat="1" applyFont="1" applyFill="1" applyBorder="1" applyAlignment="1" applyProtection="1">
      <alignment vertical="center" wrapText="1"/>
    </xf>
    <xf numFmtId="0" fontId="16" fillId="2" borderId="6" xfId="0" applyNumberFormat="1" applyFont="1" applyFill="1" applyBorder="1" applyAlignment="1" applyProtection="1">
      <alignment vertical="center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4" fillId="0" borderId="1" xfId="0" quotePrefix="1" applyFont="1" applyFill="1" applyBorder="1" applyAlignment="1">
      <alignment horizontal="left" vertical="center"/>
    </xf>
    <xf numFmtId="0" fontId="16" fillId="0" borderId="2" xfId="0" applyNumberFormat="1" applyFont="1" applyFill="1" applyBorder="1" applyAlignment="1" applyProtection="1">
      <alignment vertical="center"/>
    </xf>
    <xf numFmtId="0" fontId="14" fillId="3" borderId="1" xfId="0" applyNumberFormat="1" applyFont="1" applyFill="1" applyBorder="1" applyAlignment="1" applyProtection="1">
      <alignment horizontal="left" vertical="center" wrapText="1"/>
    </xf>
    <xf numFmtId="0" fontId="16" fillId="3" borderId="2" xfId="0" applyNumberFormat="1" applyFont="1" applyFill="1" applyBorder="1" applyAlignment="1" applyProtection="1">
      <alignment vertical="center" wrapText="1"/>
    </xf>
    <xf numFmtId="0" fontId="16" fillId="3" borderId="2" xfId="0" applyNumberFormat="1" applyFont="1" applyFill="1" applyBorder="1" applyAlignment="1" applyProtection="1">
      <alignment vertical="center"/>
    </xf>
    <xf numFmtId="0" fontId="14" fillId="0" borderId="1" xfId="0" quotePrefix="1" applyNumberFormat="1" applyFont="1" applyFill="1" applyBorder="1" applyAlignment="1" applyProtection="1">
      <alignment horizontal="left" vertical="center" wrapText="1"/>
    </xf>
    <xf numFmtId="0" fontId="16" fillId="0" borderId="2" xfId="0" applyNumberFormat="1" applyFont="1" applyFill="1" applyBorder="1" applyAlignment="1" applyProtection="1">
      <alignment vertical="center" wrapText="1"/>
    </xf>
    <xf numFmtId="0" fontId="14" fillId="0" borderId="1" xfId="0" quotePrefix="1" applyFont="1" applyBorder="1" applyAlignment="1">
      <alignment horizontal="left" vertical="center"/>
    </xf>
    <xf numFmtId="0" fontId="14" fillId="3" borderId="1" xfId="0" quotePrefix="1" applyNumberFormat="1" applyFont="1" applyFill="1" applyBorder="1" applyAlignment="1" applyProtection="1">
      <alignment horizontal="left" vertical="center" wrapText="1"/>
    </xf>
    <xf numFmtId="0" fontId="14" fillId="2" borderId="7" xfId="0" applyNumberFormat="1" applyFont="1" applyFill="1" applyBorder="1" applyAlignment="1" applyProtection="1">
      <alignment horizontal="left" vertical="center" wrapText="1"/>
    </xf>
    <xf numFmtId="0" fontId="6" fillId="0" borderId="4" xfId="0" quotePrefix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24" fillId="2" borderId="1" xfId="0" applyNumberFormat="1" applyFont="1" applyFill="1" applyBorder="1" applyAlignment="1" applyProtection="1">
      <alignment horizontal="left" vertical="center" wrapText="1"/>
    </xf>
    <xf numFmtId="0" fontId="24" fillId="2" borderId="2" xfId="0" applyNumberFormat="1" applyFont="1" applyFill="1" applyBorder="1" applyAlignment="1" applyProtection="1">
      <alignment horizontal="left" vertical="center" wrapText="1"/>
    </xf>
    <xf numFmtId="0" fontId="24" fillId="2" borderId="3" xfId="0" applyNumberFormat="1" applyFont="1" applyFill="1" applyBorder="1" applyAlignment="1" applyProtection="1">
      <alignment horizontal="left" vertical="center" wrapText="1"/>
    </xf>
    <xf numFmtId="0" fontId="26" fillId="2" borderId="1" xfId="0" applyNumberFormat="1" applyFont="1" applyFill="1" applyBorder="1" applyAlignment="1" applyProtection="1">
      <alignment horizontal="left" vertical="center" wrapText="1"/>
    </xf>
    <xf numFmtId="0" fontId="26" fillId="2" borderId="2" xfId="0" applyNumberFormat="1" applyFont="1" applyFill="1" applyBorder="1" applyAlignment="1" applyProtection="1">
      <alignment horizontal="left" vertical="center" wrapText="1"/>
    </xf>
    <xf numFmtId="0" fontId="26" fillId="2" borderId="3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left" vertical="center" wrapText="1" indent="1"/>
    </xf>
    <xf numFmtId="0" fontId="8" fillId="2" borderId="2" xfId="0" applyNumberFormat="1" applyFont="1" applyFill="1" applyBorder="1" applyAlignment="1" applyProtection="1">
      <alignment horizontal="left" vertical="center" wrapText="1" indent="1"/>
    </xf>
    <xf numFmtId="0" fontId="8" fillId="2" borderId="3" xfId="0" applyNumberFormat="1" applyFont="1" applyFill="1" applyBorder="1" applyAlignment="1" applyProtection="1">
      <alignment horizontal="left" vertical="center" wrapText="1" indent="1"/>
    </xf>
    <xf numFmtId="0" fontId="9" fillId="2" borderId="1" xfId="0" applyNumberFormat="1" applyFont="1" applyFill="1" applyBorder="1" applyAlignment="1" applyProtection="1">
      <alignment horizontal="left" vertical="center" wrapText="1"/>
    </xf>
    <xf numFmtId="0" fontId="9" fillId="2" borderId="2" xfId="0" applyNumberFormat="1" applyFont="1" applyFill="1" applyBorder="1" applyAlignment="1" applyProtection="1">
      <alignment horizontal="left" vertical="center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11" fillId="2" borderId="2" xfId="0" applyNumberFormat="1" applyFont="1" applyFill="1" applyBorder="1" applyAlignment="1" applyProtection="1">
      <alignment horizontal="left" vertical="center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0" fontId="10" fillId="2" borderId="2" xfId="0" applyNumberFormat="1" applyFont="1" applyFill="1" applyBorder="1" applyAlignment="1" applyProtection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5" fillId="2" borderId="0" xfId="0" applyFont="1" applyFill="1" applyAlignment="1">
      <alignment horizontal="center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5"/>
  <sheetViews>
    <sheetView tabSelected="1" topLeftCell="G1" workbookViewId="0">
      <selection activeCell="B2" sqref="B2:L2"/>
    </sheetView>
  </sheetViews>
  <sheetFormatPr defaultColWidth="9" defaultRowHeight="15"/>
  <cols>
    <col min="6" max="10" width="25.28515625" customWidth="1"/>
    <col min="11" max="12" width="15.7109375" customWidth="1"/>
    <col min="13" max="13" width="25.28515625" customWidth="1"/>
  </cols>
  <sheetData>
    <row r="1" spans="1:13" ht="42" customHeight="1"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14"/>
    </row>
    <row r="2" spans="1:13" ht="18" customHeight="1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2"/>
    </row>
    <row r="3" spans="1:13" ht="15.75" customHeight="1">
      <c r="B3" s="161" t="s">
        <v>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15"/>
    </row>
    <row r="4" spans="1:13" ht="18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23"/>
    </row>
    <row r="5" spans="1:13" ht="18" customHeight="1">
      <c r="A5" s="161" t="s">
        <v>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24"/>
    </row>
    <row r="6" spans="1:13" ht="12" customHeight="1"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24"/>
    </row>
    <row r="7" spans="1:13" ht="18" hidden="1" customHeight="1">
      <c r="B7" s="177"/>
      <c r="C7" s="177"/>
      <c r="D7" s="177"/>
      <c r="E7" s="177"/>
      <c r="F7" s="177"/>
      <c r="G7" s="65"/>
      <c r="H7" s="87"/>
      <c r="I7" s="87"/>
      <c r="J7" s="87"/>
      <c r="K7" s="116"/>
      <c r="L7" s="116"/>
    </row>
    <row r="8" spans="1:13" ht="25.5">
      <c r="B8" s="178" t="s">
        <v>3</v>
      </c>
      <c r="C8" s="179"/>
      <c r="D8" s="179"/>
      <c r="E8" s="179"/>
      <c r="F8" s="179"/>
      <c r="G8" s="121" t="s">
        <v>4</v>
      </c>
      <c r="H8" s="121" t="s">
        <v>5</v>
      </c>
      <c r="I8" s="121" t="s">
        <v>6</v>
      </c>
      <c r="J8" s="121" t="s">
        <v>7</v>
      </c>
      <c r="K8" s="121" t="s">
        <v>8</v>
      </c>
      <c r="L8" s="121" t="s">
        <v>9</v>
      </c>
    </row>
    <row r="9" spans="1:13">
      <c r="B9" s="180">
        <v>1</v>
      </c>
      <c r="C9" s="180"/>
      <c r="D9" s="180"/>
      <c r="E9" s="180"/>
      <c r="F9" s="165"/>
      <c r="G9" s="88">
        <v>2</v>
      </c>
      <c r="H9" s="89">
        <v>3</v>
      </c>
      <c r="I9" s="89">
        <v>4</v>
      </c>
      <c r="J9" s="89">
        <v>5</v>
      </c>
      <c r="K9" s="89" t="s">
        <v>10</v>
      </c>
      <c r="L9" s="89" t="s">
        <v>11</v>
      </c>
    </row>
    <row r="10" spans="1:13">
      <c r="B10" s="147" t="s">
        <v>12</v>
      </c>
      <c r="C10" s="174"/>
      <c r="D10" s="174"/>
      <c r="E10" s="174"/>
      <c r="F10" s="169"/>
      <c r="G10" s="90">
        <v>1426232.75</v>
      </c>
      <c r="H10" s="91">
        <v>1579674.22</v>
      </c>
      <c r="I10" s="91">
        <v>1863900</v>
      </c>
      <c r="J10" s="91">
        <v>1747489.61</v>
      </c>
      <c r="K10" s="91">
        <f>J10/G10*100</f>
        <v>122.52485507712538</v>
      </c>
      <c r="L10" s="91">
        <f>J10/I10*100</f>
        <v>93.75447234293685</v>
      </c>
    </row>
    <row r="11" spans="1:13">
      <c r="B11" s="168" t="s">
        <v>13</v>
      </c>
      <c r="C11" s="169"/>
      <c r="D11" s="169"/>
      <c r="E11" s="169"/>
      <c r="F11" s="169"/>
      <c r="G11" s="92">
        <v>128.79</v>
      </c>
      <c r="H11" s="91">
        <v>0</v>
      </c>
      <c r="I11" s="91">
        <v>0</v>
      </c>
      <c r="J11" s="91">
        <v>0</v>
      </c>
      <c r="K11" s="91">
        <f t="shared" ref="K11:K16" si="0">J11/G11*100</f>
        <v>0</v>
      </c>
      <c r="L11" s="91" t="e">
        <f t="shared" ref="L11:L16" si="1">J11/I11*100</f>
        <v>#DIV/0!</v>
      </c>
    </row>
    <row r="12" spans="1:13">
      <c r="B12" s="170" t="s">
        <v>14</v>
      </c>
      <c r="C12" s="171"/>
      <c r="D12" s="171"/>
      <c r="E12" s="171"/>
      <c r="F12" s="172"/>
      <c r="G12" s="94">
        <f>G10+G11</f>
        <v>1426361.54</v>
      </c>
      <c r="H12" s="95">
        <f>H10+H11</f>
        <v>1579674.22</v>
      </c>
      <c r="I12" s="95">
        <f>I10+I11</f>
        <v>1863900</v>
      </c>
      <c r="J12" s="95">
        <f>J10+J11</f>
        <v>1747489.61</v>
      </c>
      <c r="K12" s="91">
        <f t="shared" si="0"/>
        <v>122.51379198011747</v>
      </c>
      <c r="L12" s="91">
        <f t="shared" si="1"/>
        <v>93.75447234293685</v>
      </c>
    </row>
    <row r="13" spans="1:13">
      <c r="B13" s="173" t="s">
        <v>15</v>
      </c>
      <c r="C13" s="174"/>
      <c r="D13" s="174"/>
      <c r="E13" s="174"/>
      <c r="F13" s="174"/>
      <c r="G13" s="96">
        <v>1431127.91</v>
      </c>
      <c r="H13" s="91">
        <v>1558824.22</v>
      </c>
      <c r="I13" s="91">
        <v>1781812</v>
      </c>
      <c r="J13" s="91">
        <v>1660734.57</v>
      </c>
      <c r="K13" s="91">
        <f t="shared" si="0"/>
        <v>116.04375530626052</v>
      </c>
      <c r="L13" s="91">
        <f t="shared" si="1"/>
        <v>93.204814537111659</v>
      </c>
    </row>
    <row r="14" spans="1:13">
      <c r="B14" s="175" t="s">
        <v>16</v>
      </c>
      <c r="C14" s="169"/>
      <c r="D14" s="169"/>
      <c r="E14" s="169"/>
      <c r="F14" s="169"/>
      <c r="G14" s="90">
        <v>9401.24</v>
      </c>
      <c r="H14" s="97">
        <v>40850</v>
      </c>
      <c r="I14" s="97">
        <v>120675</v>
      </c>
      <c r="J14" s="97">
        <v>105207.52</v>
      </c>
      <c r="K14" s="91">
        <f t="shared" si="0"/>
        <v>1119.0813126779021</v>
      </c>
      <c r="L14" s="91">
        <f t="shared" si="1"/>
        <v>87.182531593122022</v>
      </c>
    </row>
    <row r="15" spans="1:13">
      <c r="B15" s="98" t="s">
        <v>17</v>
      </c>
      <c r="C15" s="93"/>
      <c r="D15" s="93"/>
      <c r="E15" s="93"/>
      <c r="F15" s="93"/>
      <c r="G15" s="94">
        <f>G13+G14</f>
        <v>1440529.15</v>
      </c>
      <c r="H15" s="95">
        <f>H13+H14</f>
        <v>1599674.22</v>
      </c>
      <c r="I15" s="95">
        <f>I13+I14</f>
        <v>1902487</v>
      </c>
      <c r="J15" s="95">
        <f>J13+J14</f>
        <v>1765942.09</v>
      </c>
      <c r="K15" s="91">
        <f t="shared" si="0"/>
        <v>122.58981985890394</v>
      </c>
      <c r="L15" s="91">
        <f t="shared" si="1"/>
        <v>92.822820339902449</v>
      </c>
    </row>
    <row r="16" spans="1:13">
      <c r="B16" s="176" t="s">
        <v>18</v>
      </c>
      <c r="C16" s="171"/>
      <c r="D16" s="171"/>
      <c r="E16" s="171"/>
      <c r="F16" s="171"/>
      <c r="G16" s="99">
        <f>G12-G15</f>
        <v>-14167.60999999987</v>
      </c>
      <c r="H16" s="100">
        <f>H12-H15</f>
        <v>-20000</v>
      </c>
      <c r="I16" s="100">
        <f>I12-I15</f>
        <v>-38587</v>
      </c>
      <c r="J16" s="100">
        <f>J12-J15</f>
        <v>-18452.479999999981</v>
      </c>
      <c r="K16" s="91">
        <f t="shared" si="0"/>
        <v>130.24412727340851</v>
      </c>
      <c r="L16" s="91">
        <f t="shared" si="1"/>
        <v>47.820457667089904</v>
      </c>
    </row>
    <row r="17" spans="1:49" ht="17.25" customHeight="1"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17"/>
    </row>
    <row r="18" spans="1:49" ht="18" hidden="1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3"/>
      <c r="L18" s="3"/>
      <c r="M18" s="117"/>
    </row>
    <row r="19" spans="1:49" ht="15.75">
      <c r="B19" s="161" t="s">
        <v>19</v>
      </c>
      <c r="C19" s="161"/>
      <c r="D19" s="161"/>
      <c r="E19" s="161"/>
      <c r="F19" s="161"/>
      <c r="G19" s="161"/>
      <c r="H19" s="161"/>
      <c r="I19" s="161"/>
      <c r="J19" s="161"/>
      <c r="K19" s="3"/>
      <c r="L19" s="3"/>
    </row>
    <row r="20" spans="1:49" ht="15.75" customHeight="1">
      <c r="B20" s="86"/>
      <c r="C20" s="86"/>
      <c r="D20" s="86"/>
      <c r="E20" s="86"/>
      <c r="F20" s="86"/>
      <c r="G20" s="65"/>
      <c r="H20" s="87"/>
      <c r="I20" s="87"/>
      <c r="J20" s="87"/>
      <c r="K20" s="116"/>
      <c r="L20" s="116"/>
    </row>
    <row r="21" spans="1:49" ht="28.5" customHeight="1">
      <c r="B21" s="162" t="s">
        <v>20</v>
      </c>
      <c r="C21" s="163"/>
      <c r="D21" s="163"/>
      <c r="E21" s="163"/>
      <c r="F21" s="164"/>
      <c r="G21" s="121" t="s">
        <v>4</v>
      </c>
      <c r="H21" s="121" t="s">
        <v>5</v>
      </c>
      <c r="I21" s="121" t="s">
        <v>6</v>
      </c>
      <c r="J21" s="121" t="s">
        <v>7</v>
      </c>
      <c r="K21" s="121" t="s">
        <v>8</v>
      </c>
      <c r="L21" s="121" t="s">
        <v>9</v>
      </c>
    </row>
    <row r="22" spans="1:49" ht="18" customHeight="1">
      <c r="A22" s="101"/>
      <c r="B22" s="165">
        <v>1</v>
      </c>
      <c r="C22" s="166"/>
      <c r="D22" s="166"/>
      <c r="E22" s="166"/>
      <c r="F22" s="167"/>
      <c r="G22" s="88">
        <v>2</v>
      </c>
      <c r="H22" s="89">
        <v>3</v>
      </c>
      <c r="I22" s="89">
        <v>4</v>
      </c>
      <c r="J22" s="89">
        <v>5</v>
      </c>
      <c r="K22" s="89" t="s">
        <v>10</v>
      </c>
      <c r="L22" s="89" t="s">
        <v>11</v>
      </c>
    </row>
    <row r="23" spans="1:49" ht="24.75" customHeight="1">
      <c r="A23" s="101"/>
      <c r="B23" s="147" t="s">
        <v>21</v>
      </c>
      <c r="C23" s="148"/>
      <c r="D23" s="148"/>
      <c r="E23" s="148"/>
      <c r="F23" s="149"/>
      <c r="G23" s="90">
        <v>52755.92</v>
      </c>
      <c r="H23" s="91">
        <v>20000</v>
      </c>
      <c r="I23" s="91">
        <v>38587</v>
      </c>
      <c r="J23" s="91">
        <v>38588.31</v>
      </c>
      <c r="K23" s="91">
        <f>J23/G23*100</f>
        <v>73.144985434809968</v>
      </c>
      <c r="L23" s="91">
        <f>J23/I23*100</f>
        <v>100.00339492575219</v>
      </c>
    </row>
    <row r="24" spans="1:49" s="85" customFormat="1" ht="33" customHeight="1">
      <c r="A24" s="101"/>
      <c r="B24" s="150" t="s">
        <v>22</v>
      </c>
      <c r="C24" s="151"/>
      <c r="D24" s="151"/>
      <c r="E24" s="151"/>
      <c r="F24" s="152"/>
      <c r="G24" s="102"/>
      <c r="H24" s="53"/>
      <c r="I24" s="53"/>
      <c r="J24" s="53"/>
      <c r="K24" s="91" t="e">
        <f t="shared" ref="K24:K26" si="2">J24/G24*100</f>
        <v>#DIV/0!</v>
      </c>
      <c r="L24" s="91" t="e">
        <f t="shared" ref="L24:L26" si="3">J24/I24*100</f>
        <v>#DIV/0!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85" customFormat="1" ht="31.5" customHeight="1">
      <c r="A25" s="101"/>
      <c r="B25" s="150" t="s">
        <v>23</v>
      </c>
      <c r="C25" s="153"/>
      <c r="D25" s="153"/>
      <c r="E25" s="153"/>
      <c r="F25" s="154"/>
      <c r="G25" s="103">
        <v>14167.61</v>
      </c>
      <c r="H25" s="53"/>
      <c r="I25" s="53"/>
      <c r="J25" s="53">
        <v>18452.48</v>
      </c>
      <c r="K25" s="91">
        <f t="shared" si="2"/>
        <v>130.24412727340743</v>
      </c>
      <c r="L25" s="91" t="e">
        <f t="shared" si="3"/>
        <v>#DIV/0!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ht="21.75" customHeight="1">
      <c r="A26" s="101"/>
      <c r="B26" s="155" t="s">
        <v>24</v>
      </c>
      <c r="C26" s="156"/>
      <c r="D26" s="156"/>
      <c r="E26" s="156"/>
      <c r="F26" s="156"/>
      <c r="G26" s="104"/>
      <c r="H26" s="105"/>
      <c r="I26" s="105"/>
      <c r="J26" s="105"/>
      <c r="K26" s="118" t="e">
        <f t="shared" si="2"/>
        <v>#DIV/0!</v>
      </c>
      <c r="L26" s="118" t="e">
        <f t="shared" si="3"/>
        <v>#DIV/0!</v>
      </c>
    </row>
    <row r="27" spans="1:49" ht="31.5" customHeight="1">
      <c r="B27" s="157"/>
      <c r="C27" s="158"/>
      <c r="D27" s="158"/>
      <c r="E27" s="158"/>
      <c r="F27" s="159"/>
      <c r="G27" s="106"/>
      <c r="H27" s="107"/>
      <c r="I27" s="107"/>
      <c r="J27" s="107"/>
      <c r="K27" s="119"/>
      <c r="L27" s="119"/>
    </row>
    <row r="28" spans="1:49">
      <c r="B28" s="141"/>
      <c r="C28" s="142"/>
      <c r="D28" s="142"/>
      <c r="E28" s="142"/>
      <c r="F28" s="142"/>
      <c r="G28" s="110"/>
      <c r="H28" s="111"/>
      <c r="I28" s="111"/>
      <c r="J28" s="111"/>
      <c r="K28" s="120"/>
      <c r="L28" s="120"/>
    </row>
    <row r="29" spans="1:49" s="39" customFormat="1">
      <c r="B29" s="108"/>
      <c r="C29" s="109"/>
      <c r="D29" s="109"/>
      <c r="E29" s="109"/>
      <c r="F29" s="109"/>
      <c r="G29" s="110"/>
      <c r="H29" s="111"/>
      <c r="I29" s="111"/>
      <c r="J29" s="111"/>
      <c r="K29" s="120"/>
      <c r="L29" s="120"/>
    </row>
    <row r="30" spans="1:49" s="39" customFormat="1" ht="15" customHeight="1">
      <c r="B30" s="143"/>
      <c r="C30" s="144"/>
      <c r="D30" s="144"/>
      <c r="E30" s="144"/>
      <c r="F30" s="144"/>
      <c r="G30" s="112"/>
      <c r="H30" s="113"/>
      <c r="I30" s="113"/>
      <c r="J30" s="113"/>
      <c r="K30" s="120"/>
      <c r="L30" s="120"/>
    </row>
    <row r="31" spans="1:49" ht="15" customHeight="1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</row>
    <row r="32" spans="1:49" ht="15" customHeight="1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</row>
    <row r="33" spans="2:12" ht="36.75" customHeight="1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</row>
    <row r="34" spans="2:12" ht="15" customHeight="1"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</row>
    <row r="35" spans="2:12"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</sheetData>
  <mergeCells count="30">
    <mergeCell ref="B1:L1"/>
    <mergeCell ref="B2:L2"/>
    <mergeCell ref="B3:L3"/>
    <mergeCell ref="B4:L4"/>
    <mergeCell ref="A5:L5"/>
    <mergeCell ref="B6:L6"/>
    <mergeCell ref="B7:F7"/>
    <mergeCell ref="B8:F8"/>
    <mergeCell ref="B9:F9"/>
    <mergeCell ref="B10:F10"/>
    <mergeCell ref="B11:F11"/>
    <mergeCell ref="B12:F12"/>
    <mergeCell ref="B13:F13"/>
    <mergeCell ref="B14:F14"/>
    <mergeCell ref="B16:F16"/>
    <mergeCell ref="B17:L17"/>
    <mergeCell ref="A18:J18"/>
    <mergeCell ref="B19:J19"/>
    <mergeCell ref="B21:F21"/>
    <mergeCell ref="B22:F22"/>
    <mergeCell ref="B23:F23"/>
    <mergeCell ref="B24:F24"/>
    <mergeCell ref="B25:F25"/>
    <mergeCell ref="B26:F26"/>
    <mergeCell ref="B27:F27"/>
    <mergeCell ref="B28:F28"/>
    <mergeCell ref="B30:F30"/>
    <mergeCell ref="B31:L31"/>
    <mergeCell ref="B32:L33"/>
    <mergeCell ref="B34:L35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11"/>
  <sheetViews>
    <sheetView zoomScale="90" zoomScaleNormal="90" workbookViewId="0">
      <selection activeCell="O16" sqref="O16"/>
    </sheetView>
  </sheetViews>
  <sheetFormatPr defaultColWidth="9" defaultRowHeight="15"/>
  <cols>
    <col min="1" max="1" width="2" customWidth="1"/>
    <col min="2" max="2" width="7.42578125" customWidth="1"/>
    <col min="3" max="3" width="8.42578125" customWidth="1"/>
    <col min="4" max="4" width="5.5703125" customWidth="1"/>
    <col min="5" max="5" width="6" customWidth="1"/>
    <col min="6" max="6" width="43.28515625" customWidth="1"/>
    <col min="7" max="7" width="13.42578125" customWidth="1"/>
    <col min="8" max="8" width="12.85546875" customWidth="1"/>
    <col min="9" max="9" width="14.5703125" customWidth="1"/>
    <col min="10" max="10" width="13.5703125" customWidth="1"/>
    <col min="11" max="11" width="9.85546875" customWidth="1"/>
    <col min="12" max="12" width="8.5703125" customWidth="1"/>
  </cols>
  <sheetData>
    <row r="1" spans="2:12" ht="18"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2:12" ht="15.75" customHeight="1">
      <c r="B2" s="161" t="s">
        <v>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2:12" ht="18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2:12" ht="15.75" customHeight="1">
      <c r="B4" s="161" t="s">
        <v>25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2:12" ht="18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2:12" ht="15.75" customHeight="1">
      <c r="B6" s="161" t="s">
        <v>26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</row>
    <row r="7" spans="2:12" ht="18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</row>
    <row r="8" spans="2:12" ht="45" customHeight="1">
      <c r="B8" s="182" t="s">
        <v>27</v>
      </c>
      <c r="C8" s="183"/>
      <c r="D8" s="183"/>
      <c r="E8" s="183"/>
      <c r="F8" s="184"/>
      <c r="G8" s="122" t="s">
        <v>4</v>
      </c>
      <c r="H8" s="122" t="s">
        <v>5</v>
      </c>
      <c r="I8" s="122" t="s">
        <v>6</v>
      </c>
      <c r="J8" s="122" t="s">
        <v>7</v>
      </c>
      <c r="K8" s="122" t="s">
        <v>8</v>
      </c>
      <c r="L8" s="122" t="s">
        <v>9</v>
      </c>
    </row>
    <row r="9" spans="2:12">
      <c r="B9" s="185">
        <v>1</v>
      </c>
      <c r="C9" s="186"/>
      <c r="D9" s="186"/>
      <c r="E9" s="186"/>
      <c r="F9" s="187"/>
      <c r="G9" s="6">
        <v>2</v>
      </c>
      <c r="H9" s="6">
        <v>3</v>
      </c>
      <c r="I9" s="6">
        <v>4</v>
      </c>
      <c r="J9" s="6">
        <v>5</v>
      </c>
      <c r="K9" s="6" t="s">
        <v>10</v>
      </c>
      <c r="L9" s="6" t="s">
        <v>11</v>
      </c>
    </row>
    <row r="10" spans="2:12">
      <c r="B10" s="29"/>
      <c r="C10" s="29"/>
      <c r="D10" s="29"/>
      <c r="E10" s="29"/>
      <c r="F10" s="29" t="s">
        <v>28</v>
      </c>
      <c r="G10" s="10">
        <f>G11+G35</f>
        <v>1426361.5400000003</v>
      </c>
      <c r="H10" s="10">
        <f t="shared" ref="H10:J10" si="0">H11+H35</f>
        <v>1579674.22</v>
      </c>
      <c r="I10" s="10">
        <f t="shared" si="0"/>
        <v>1863900</v>
      </c>
      <c r="J10" s="10">
        <f t="shared" si="0"/>
        <v>1747489.6099999999</v>
      </c>
      <c r="K10" s="20">
        <f>J10/G10*100</f>
        <v>122.51379198011743</v>
      </c>
      <c r="L10" s="20">
        <f>J10/I10*100</f>
        <v>93.75447234293685</v>
      </c>
    </row>
    <row r="11" spans="2:12">
      <c r="B11" s="29">
        <v>6</v>
      </c>
      <c r="C11" s="29"/>
      <c r="D11" s="29"/>
      <c r="E11" s="29"/>
      <c r="F11" s="29" t="s">
        <v>29</v>
      </c>
      <c r="G11" s="66">
        <f>G12+G18+G21+G24+G31</f>
        <v>1426232.7500000002</v>
      </c>
      <c r="H11" s="66">
        <f t="shared" ref="H11:J11" si="1">H12+H18+H21+H24+H31</f>
        <v>1579674.22</v>
      </c>
      <c r="I11" s="66">
        <f t="shared" si="1"/>
        <v>1863900</v>
      </c>
      <c r="J11" s="66">
        <f t="shared" si="1"/>
        <v>1747489.6099999999</v>
      </c>
      <c r="K11" s="20">
        <f t="shared" ref="K11:K38" si="2">J11/G11*100</f>
        <v>122.52485507712537</v>
      </c>
      <c r="L11" s="20">
        <f t="shared" ref="L11:L38" si="3">J11/I11*100</f>
        <v>93.75447234293685</v>
      </c>
    </row>
    <row r="12" spans="2:12" ht="25.5">
      <c r="B12" s="29"/>
      <c r="C12" s="29">
        <v>63</v>
      </c>
      <c r="D12" s="29"/>
      <c r="E12" s="29"/>
      <c r="F12" s="29" t="s">
        <v>30</v>
      </c>
      <c r="G12" s="53">
        <f>G13+G15</f>
        <v>1244488.8700000001</v>
      </c>
      <c r="H12" s="53">
        <f t="shared" ref="H12:J12" si="4">H13+H15</f>
        <v>1403190</v>
      </c>
      <c r="I12" s="53">
        <f t="shared" si="4"/>
        <v>1589388</v>
      </c>
      <c r="J12" s="53">
        <f t="shared" si="4"/>
        <v>1496411.65</v>
      </c>
      <c r="K12" s="20">
        <f t="shared" si="2"/>
        <v>120.24307216182655</v>
      </c>
      <c r="L12" s="20">
        <f t="shared" si="3"/>
        <v>94.150179188467504</v>
      </c>
    </row>
    <row r="13" spans="2:12" ht="23.25" customHeight="1">
      <c r="B13" s="67"/>
      <c r="C13" s="67"/>
      <c r="D13" s="67">
        <v>632</v>
      </c>
      <c r="E13" s="67"/>
      <c r="F13" s="123" t="s">
        <v>31</v>
      </c>
      <c r="G13" s="10">
        <f>G14</f>
        <v>16576.599999999999</v>
      </c>
      <c r="H13" s="10">
        <f t="shared" ref="H13:J13" si="5">H14</f>
        <v>8520</v>
      </c>
      <c r="I13" s="10">
        <v>8150</v>
      </c>
      <c r="J13" s="10">
        <f t="shared" si="5"/>
        <v>8150</v>
      </c>
      <c r="K13" s="20">
        <f t="shared" si="2"/>
        <v>49.16569139630564</v>
      </c>
      <c r="L13" s="20">
        <f t="shared" si="3"/>
        <v>100</v>
      </c>
    </row>
    <row r="14" spans="2:12" ht="15" customHeight="1">
      <c r="B14" s="67"/>
      <c r="C14" s="67"/>
      <c r="D14" s="67"/>
      <c r="E14" s="67">
        <v>6323</v>
      </c>
      <c r="F14" s="124" t="s">
        <v>32</v>
      </c>
      <c r="G14" s="10">
        <v>16576.599999999999</v>
      </c>
      <c r="H14" s="10">
        <v>8520</v>
      </c>
      <c r="I14" s="10">
        <v>8150</v>
      </c>
      <c r="J14" s="20">
        <v>8150</v>
      </c>
      <c r="K14" s="20">
        <f t="shared" si="2"/>
        <v>49.16569139630564</v>
      </c>
      <c r="L14" s="20">
        <f t="shared" si="3"/>
        <v>100</v>
      </c>
    </row>
    <row r="15" spans="2:12">
      <c r="B15" s="67"/>
      <c r="C15" s="67"/>
      <c r="D15" s="69">
        <v>636</v>
      </c>
      <c r="E15" s="69"/>
      <c r="F15" s="125" t="s">
        <v>33</v>
      </c>
      <c r="G15" s="10">
        <f>G16+G17</f>
        <v>1227912.27</v>
      </c>
      <c r="H15" s="10">
        <f t="shared" ref="H15:J15" si="6">H16+H17</f>
        <v>1394670</v>
      </c>
      <c r="I15" s="10">
        <f t="shared" si="6"/>
        <v>1581238</v>
      </c>
      <c r="J15" s="10">
        <f t="shared" si="6"/>
        <v>1488261.65</v>
      </c>
      <c r="K15" s="20">
        <f t="shared" si="2"/>
        <v>121.20260431960664</v>
      </c>
      <c r="L15" s="20">
        <f t="shared" si="3"/>
        <v>94.120028104561101</v>
      </c>
    </row>
    <row r="16" spans="2:12" ht="25.5">
      <c r="B16" s="67"/>
      <c r="C16" s="67"/>
      <c r="D16" s="69"/>
      <c r="E16" s="69">
        <v>6361</v>
      </c>
      <c r="F16" s="126" t="s">
        <v>34</v>
      </c>
      <c r="G16" s="10">
        <v>1227279.31</v>
      </c>
      <c r="H16" s="10">
        <v>1372670</v>
      </c>
      <c r="I16" s="10">
        <v>1579238</v>
      </c>
      <c r="J16" s="20">
        <v>1485451.69</v>
      </c>
      <c r="K16" s="20">
        <f t="shared" si="2"/>
        <v>121.0361551682966</v>
      </c>
      <c r="L16" s="20">
        <f t="shared" si="3"/>
        <v>94.061293484579267</v>
      </c>
    </row>
    <row r="17" spans="2:12" ht="25.5">
      <c r="B17" s="67"/>
      <c r="C17" s="67"/>
      <c r="D17" s="69"/>
      <c r="E17" s="69">
        <v>6362</v>
      </c>
      <c r="F17" s="126" t="s">
        <v>35</v>
      </c>
      <c r="G17" s="10">
        <v>632.96</v>
      </c>
      <c r="H17" s="10">
        <v>22000</v>
      </c>
      <c r="I17" s="10">
        <v>2000</v>
      </c>
      <c r="J17" s="20">
        <v>2809.96</v>
      </c>
      <c r="K17" s="20">
        <f t="shared" si="2"/>
        <v>443.93958543983814</v>
      </c>
      <c r="L17" s="20">
        <f t="shared" si="3"/>
        <v>140.49800000000002</v>
      </c>
    </row>
    <row r="18" spans="2:12">
      <c r="B18" s="67"/>
      <c r="C18" s="70">
        <v>64</v>
      </c>
      <c r="D18" s="71"/>
      <c r="E18" s="71"/>
      <c r="F18" s="127" t="s">
        <v>36</v>
      </c>
      <c r="G18" s="53">
        <f>G19</f>
        <v>0.53</v>
      </c>
      <c r="H18" s="53">
        <f t="shared" ref="H18:J18" si="7">H19</f>
        <v>0</v>
      </c>
      <c r="I18" s="53">
        <f t="shared" si="7"/>
        <v>2</v>
      </c>
      <c r="J18" s="53">
        <f t="shared" si="7"/>
        <v>2.31</v>
      </c>
      <c r="K18" s="20">
        <f t="shared" si="2"/>
        <v>435.84905660377353</v>
      </c>
      <c r="L18" s="20">
        <f t="shared" si="3"/>
        <v>115.5</v>
      </c>
    </row>
    <row r="19" spans="2:12">
      <c r="B19" s="67"/>
      <c r="C19" s="67"/>
      <c r="D19" s="69">
        <v>641</v>
      </c>
      <c r="E19" s="69"/>
      <c r="F19" s="126" t="s">
        <v>37</v>
      </c>
      <c r="G19" s="10">
        <f>G20</f>
        <v>0.53</v>
      </c>
      <c r="H19" s="10">
        <f t="shared" ref="H19:J19" si="8">H20</f>
        <v>0</v>
      </c>
      <c r="I19" s="10">
        <f t="shared" si="8"/>
        <v>2</v>
      </c>
      <c r="J19" s="10">
        <f t="shared" si="8"/>
        <v>2.31</v>
      </c>
      <c r="K19" s="20">
        <f t="shared" si="2"/>
        <v>435.84905660377353</v>
      </c>
      <c r="L19" s="20">
        <f t="shared" si="3"/>
        <v>115.5</v>
      </c>
    </row>
    <row r="20" spans="2:12" ht="22.5" customHeight="1">
      <c r="B20" s="67"/>
      <c r="C20" s="67"/>
      <c r="D20" s="69"/>
      <c r="E20" s="69">
        <v>6413</v>
      </c>
      <c r="F20" s="126" t="s">
        <v>38</v>
      </c>
      <c r="G20" s="10">
        <v>0.53</v>
      </c>
      <c r="H20" s="10"/>
      <c r="I20" s="10">
        <v>2</v>
      </c>
      <c r="J20" s="20">
        <v>2.31</v>
      </c>
      <c r="K20" s="20">
        <f t="shared" si="2"/>
        <v>435.84905660377353</v>
      </c>
      <c r="L20" s="20">
        <f t="shared" si="3"/>
        <v>115.5</v>
      </c>
    </row>
    <row r="21" spans="2:12" ht="25.5">
      <c r="B21" s="67"/>
      <c r="C21" s="70">
        <v>65</v>
      </c>
      <c r="D21" s="71"/>
      <c r="E21" s="71"/>
      <c r="F21" s="127" t="s">
        <v>39</v>
      </c>
      <c r="G21" s="53">
        <f>G22</f>
        <v>64794.98</v>
      </c>
      <c r="H21" s="53">
        <f t="shared" ref="H21:J21" si="9">H22</f>
        <v>60050</v>
      </c>
      <c r="I21" s="53">
        <f t="shared" si="9"/>
        <v>37898</v>
      </c>
      <c r="J21" s="53">
        <f t="shared" si="9"/>
        <v>38431.06</v>
      </c>
      <c r="K21" s="20">
        <f t="shared" si="2"/>
        <v>59.311786190843783</v>
      </c>
      <c r="L21" s="20">
        <f t="shared" si="3"/>
        <v>101.40656499023694</v>
      </c>
    </row>
    <row r="22" spans="2:12">
      <c r="B22" s="67"/>
      <c r="C22" s="67"/>
      <c r="D22" s="69">
        <v>652</v>
      </c>
      <c r="E22" s="69"/>
      <c r="F22" s="126" t="s">
        <v>40</v>
      </c>
      <c r="G22" s="10">
        <f>G23</f>
        <v>64794.98</v>
      </c>
      <c r="H22" s="10">
        <f t="shared" ref="H22:J22" si="10">H23</f>
        <v>60050</v>
      </c>
      <c r="I22" s="10">
        <f t="shared" si="10"/>
        <v>37898</v>
      </c>
      <c r="J22" s="10">
        <f t="shared" si="10"/>
        <v>38431.06</v>
      </c>
      <c r="K22" s="20">
        <f t="shared" si="2"/>
        <v>59.311786190843783</v>
      </c>
      <c r="L22" s="20">
        <f t="shared" si="3"/>
        <v>101.40656499023694</v>
      </c>
    </row>
    <row r="23" spans="2:12">
      <c r="B23" s="67"/>
      <c r="C23" s="67"/>
      <c r="D23" s="69"/>
      <c r="E23" s="69">
        <v>6526</v>
      </c>
      <c r="F23" s="126" t="s">
        <v>41</v>
      </c>
      <c r="G23" s="10">
        <v>64794.98</v>
      </c>
      <c r="H23" s="10">
        <v>60050</v>
      </c>
      <c r="I23" s="10">
        <v>37898</v>
      </c>
      <c r="J23" s="20">
        <v>38431.06</v>
      </c>
      <c r="K23" s="20">
        <f t="shared" si="2"/>
        <v>59.311786190843783</v>
      </c>
      <c r="L23" s="20">
        <f t="shared" si="3"/>
        <v>101.40656499023694</v>
      </c>
    </row>
    <row r="24" spans="2:12" ht="25.5">
      <c r="B24" s="67"/>
      <c r="C24" s="70">
        <v>66</v>
      </c>
      <c r="D24" s="71"/>
      <c r="E24" s="71"/>
      <c r="F24" s="29" t="s">
        <v>42</v>
      </c>
      <c r="G24" s="53">
        <f>G25+G28</f>
        <v>8141.52</v>
      </c>
      <c r="H24" s="53">
        <f t="shared" ref="H24:J24" si="11">H25+H28</f>
        <v>7500</v>
      </c>
      <c r="I24" s="53">
        <f t="shared" si="11"/>
        <v>6500</v>
      </c>
      <c r="J24" s="53">
        <f t="shared" si="11"/>
        <v>7085.38</v>
      </c>
      <c r="K24" s="20">
        <f t="shared" si="2"/>
        <v>87.027729465750866</v>
      </c>
      <c r="L24" s="20">
        <f t="shared" si="3"/>
        <v>109.00584615384616</v>
      </c>
    </row>
    <row r="25" spans="2:12" ht="25.5">
      <c r="B25" s="67"/>
      <c r="C25" s="70"/>
      <c r="D25" s="69">
        <v>661</v>
      </c>
      <c r="E25" s="69"/>
      <c r="F25" s="72" t="s">
        <v>43</v>
      </c>
      <c r="G25" s="10">
        <f>G26+G27</f>
        <v>6539.22</v>
      </c>
      <c r="H25" s="10">
        <f t="shared" ref="H25:J25" si="12">H26+H27</f>
        <v>5500</v>
      </c>
      <c r="I25" s="10">
        <f t="shared" si="12"/>
        <v>4500</v>
      </c>
      <c r="J25" s="20">
        <f t="shared" si="12"/>
        <v>5169.01</v>
      </c>
      <c r="K25" s="20">
        <f t="shared" si="2"/>
        <v>79.046277690611419</v>
      </c>
      <c r="L25" s="20">
        <f t="shared" si="3"/>
        <v>114.86688888888889</v>
      </c>
    </row>
    <row r="26" spans="2:12">
      <c r="B26" s="67"/>
      <c r="C26" s="70"/>
      <c r="D26" s="69"/>
      <c r="E26" s="69">
        <v>6614</v>
      </c>
      <c r="F26" s="72" t="s">
        <v>44</v>
      </c>
      <c r="G26" s="10">
        <v>1238.54</v>
      </c>
      <c r="H26" s="10">
        <v>1500</v>
      </c>
      <c r="I26" s="10">
        <v>1500</v>
      </c>
      <c r="J26" s="20">
        <v>1330.84</v>
      </c>
      <c r="K26" s="20">
        <f t="shared" si="2"/>
        <v>107.45232289631339</v>
      </c>
      <c r="L26" s="20">
        <f t="shared" si="3"/>
        <v>88.722666666666655</v>
      </c>
    </row>
    <row r="27" spans="2:12">
      <c r="B27" s="67"/>
      <c r="C27" s="67"/>
      <c r="D27" s="69"/>
      <c r="E27" s="69">
        <v>6615</v>
      </c>
      <c r="F27" s="72" t="s">
        <v>45</v>
      </c>
      <c r="G27" s="10">
        <v>5300.68</v>
      </c>
      <c r="H27" s="10">
        <v>4000</v>
      </c>
      <c r="I27" s="10">
        <v>3000</v>
      </c>
      <c r="J27" s="20">
        <v>3838.17</v>
      </c>
      <c r="K27" s="20">
        <f t="shared" si="2"/>
        <v>72.409011673973893</v>
      </c>
      <c r="L27" s="20">
        <f t="shared" si="3"/>
        <v>127.93900000000001</v>
      </c>
    </row>
    <row r="28" spans="2:12" ht="25.5">
      <c r="B28" s="67"/>
      <c r="C28" s="67"/>
      <c r="D28" s="69">
        <v>663</v>
      </c>
      <c r="E28" s="69"/>
      <c r="F28" s="72" t="s">
        <v>46</v>
      </c>
      <c r="G28" s="10">
        <f>G29+G30</f>
        <v>1602.3</v>
      </c>
      <c r="H28" s="10">
        <f t="shared" ref="H28:J28" si="13">H29+H30</f>
        <v>2000</v>
      </c>
      <c r="I28" s="10">
        <f t="shared" si="13"/>
        <v>2000</v>
      </c>
      <c r="J28" s="10">
        <f t="shared" si="13"/>
        <v>1916.3700000000001</v>
      </c>
      <c r="K28" s="20">
        <f t="shared" si="2"/>
        <v>119.60119827747613</v>
      </c>
      <c r="L28" s="20">
        <f t="shared" si="3"/>
        <v>95.8185</v>
      </c>
    </row>
    <row r="29" spans="2:12">
      <c r="B29" s="67"/>
      <c r="C29" s="67"/>
      <c r="D29" s="69"/>
      <c r="E29" s="69">
        <v>6631</v>
      </c>
      <c r="F29" s="72" t="s">
        <v>47</v>
      </c>
      <c r="G29" s="10">
        <v>1602.3</v>
      </c>
      <c r="H29" s="10">
        <v>2000</v>
      </c>
      <c r="I29" s="10">
        <v>2000</v>
      </c>
      <c r="J29" s="20">
        <v>1168.6400000000001</v>
      </c>
      <c r="K29" s="20">
        <f t="shared" si="2"/>
        <v>72.935155713661615</v>
      </c>
      <c r="L29" s="20">
        <f t="shared" si="3"/>
        <v>58.432000000000009</v>
      </c>
    </row>
    <row r="30" spans="2:12">
      <c r="B30" s="67"/>
      <c r="C30" s="67"/>
      <c r="D30" s="69"/>
      <c r="E30" s="69">
        <v>6632</v>
      </c>
      <c r="F30" s="72" t="s">
        <v>48</v>
      </c>
      <c r="G30" s="10">
        <v>0</v>
      </c>
      <c r="H30" s="10"/>
      <c r="I30" s="10"/>
      <c r="J30" s="20">
        <v>747.73</v>
      </c>
      <c r="K30" s="20" t="e">
        <f t="shared" si="2"/>
        <v>#DIV/0!</v>
      </c>
      <c r="L30" s="20" t="e">
        <f t="shared" si="3"/>
        <v>#DIV/0!</v>
      </c>
    </row>
    <row r="31" spans="2:12" ht="25.5">
      <c r="B31" s="70"/>
      <c r="C31" s="70">
        <v>67</v>
      </c>
      <c r="D31" s="71"/>
      <c r="E31" s="71"/>
      <c r="F31" s="29" t="s">
        <v>49</v>
      </c>
      <c r="G31" s="53">
        <f>G32</f>
        <v>108806.85</v>
      </c>
      <c r="H31" s="53">
        <f t="shared" ref="H31:J31" si="14">H32</f>
        <v>108934.22</v>
      </c>
      <c r="I31" s="53">
        <f t="shared" si="14"/>
        <v>230112</v>
      </c>
      <c r="J31" s="53">
        <f t="shared" si="14"/>
        <v>205559.21</v>
      </c>
      <c r="K31" s="20">
        <f t="shared" si="2"/>
        <v>188.92120303087535</v>
      </c>
      <c r="L31" s="20">
        <f t="shared" si="3"/>
        <v>89.330069705187029</v>
      </c>
    </row>
    <row r="32" spans="2:12" ht="25.5">
      <c r="B32" s="67"/>
      <c r="C32" s="67"/>
      <c r="D32" s="69">
        <v>671</v>
      </c>
      <c r="E32" s="69"/>
      <c r="F32" s="72" t="s">
        <v>50</v>
      </c>
      <c r="G32" s="10">
        <f>G33+G34</f>
        <v>108806.85</v>
      </c>
      <c r="H32" s="10">
        <f t="shared" ref="H32:J32" si="15">H33+H34</f>
        <v>108934.22</v>
      </c>
      <c r="I32" s="10">
        <f t="shared" si="15"/>
        <v>230112</v>
      </c>
      <c r="J32" s="10">
        <f t="shared" si="15"/>
        <v>205559.21</v>
      </c>
      <c r="K32" s="20">
        <f t="shared" si="2"/>
        <v>188.92120303087535</v>
      </c>
      <c r="L32" s="20">
        <f t="shared" si="3"/>
        <v>89.330069705187029</v>
      </c>
    </row>
    <row r="33" spans="2:12" ht="25.5">
      <c r="B33" s="67"/>
      <c r="C33" s="67"/>
      <c r="D33" s="69"/>
      <c r="E33" s="69">
        <v>6711</v>
      </c>
      <c r="F33" s="72" t="s">
        <v>51</v>
      </c>
      <c r="G33" s="10">
        <v>108806.85</v>
      </c>
      <c r="H33" s="10">
        <v>108934.22</v>
      </c>
      <c r="I33" s="10">
        <v>157487</v>
      </c>
      <c r="J33" s="20">
        <v>133559.21</v>
      </c>
      <c r="K33" s="20">
        <f t="shared" si="2"/>
        <v>122.74889862173197</v>
      </c>
      <c r="L33" s="20">
        <f t="shared" si="3"/>
        <v>84.806498314146566</v>
      </c>
    </row>
    <row r="34" spans="2:12" ht="25.5">
      <c r="B34" s="67"/>
      <c r="C34" s="67"/>
      <c r="D34" s="69"/>
      <c r="E34" s="69">
        <v>6712</v>
      </c>
      <c r="F34" s="72" t="s">
        <v>52</v>
      </c>
      <c r="G34" s="10">
        <v>0</v>
      </c>
      <c r="H34" s="10"/>
      <c r="I34" s="10">
        <v>72625</v>
      </c>
      <c r="J34" s="20">
        <v>72000</v>
      </c>
      <c r="K34" s="20" t="e">
        <f t="shared" si="2"/>
        <v>#DIV/0!</v>
      </c>
      <c r="L34" s="20">
        <f t="shared" si="3"/>
        <v>99.139414802065403</v>
      </c>
    </row>
    <row r="35" spans="2:12">
      <c r="B35" s="70">
        <v>7</v>
      </c>
      <c r="C35" s="70"/>
      <c r="D35" s="71"/>
      <c r="E35" s="71"/>
      <c r="F35" s="29" t="s">
        <v>53</v>
      </c>
      <c r="G35" s="48">
        <f>G36</f>
        <v>128.79</v>
      </c>
      <c r="H35" s="48">
        <f t="shared" ref="H35:J35" si="16">H36</f>
        <v>0</v>
      </c>
      <c r="I35" s="48">
        <f t="shared" si="16"/>
        <v>0</v>
      </c>
      <c r="J35" s="48">
        <f t="shared" si="16"/>
        <v>0</v>
      </c>
      <c r="K35" s="20">
        <f t="shared" si="2"/>
        <v>0</v>
      </c>
      <c r="L35" s="20" t="e">
        <f t="shared" si="3"/>
        <v>#DIV/0!</v>
      </c>
    </row>
    <row r="36" spans="2:12" ht="30.75" customHeight="1">
      <c r="B36" s="67"/>
      <c r="C36" s="70">
        <v>72</v>
      </c>
      <c r="D36" s="71"/>
      <c r="E36" s="71"/>
      <c r="F36" s="128" t="s">
        <v>54</v>
      </c>
      <c r="G36" s="53">
        <f>G37</f>
        <v>128.79</v>
      </c>
      <c r="H36" s="53">
        <f t="shared" ref="H36:J36" si="17">H37</f>
        <v>0</v>
      </c>
      <c r="I36" s="53">
        <f t="shared" si="17"/>
        <v>0</v>
      </c>
      <c r="J36" s="53">
        <f t="shared" si="17"/>
        <v>0</v>
      </c>
      <c r="K36" s="20">
        <f t="shared" si="2"/>
        <v>0</v>
      </c>
      <c r="L36" s="20" t="e">
        <f t="shared" si="3"/>
        <v>#DIV/0!</v>
      </c>
    </row>
    <row r="37" spans="2:12">
      <c r="B37" s="67"/>
      <c r="C37" s="67"/>
      <c r="D37" s="67">
        <v>721</v>
      </c>
      <c r="E37" s="67"/>
      <c r="F37" s="123" t="s">
        <v>55</v>
      </c>
      <c r="G37" s="10">
        <f>G38</f>
        <v>128.79</v>
      </c>
      <c r="H37" s="10">
        <f t="shared" ref="H37:J37" si="18">H38</f>
        <v>0</v>
      </c>
      <c r="I37" s="10">
        <f t="shared" si="18"/>
        <v>0</v>
      </c>
      <c r="J37" s="10">
        <f t="shared" si="18"/>
        <v>0</v>
      </c>
      <c r="K37" s="20">
        <f t="shared" si="2"/>
        <v>0</v>
      </c>
      <c r="L37" s="20" t="e">
        <f t="shared" si="3"/>
        <v>#DIV/0!</v>
      </c>
    </row>
    <row r="38" spans="2:12">
      <c r="B38" s="67"/>
      <c r="C38" s="67"/>
      <c r="D38" s="67"/>
      <c r="E38" s="67">
        <v>7211</v>
      </c>
      <c r="F38" s="123" t="s">
        <v>56</v>
      </c>
      <c r="G38" s="10">
        <v>128.79</v>
      </c>
      <c r="H38" s="10"/>
      <c r="I38" s="10"/>
      <c r="J38" s="20">
        <v>0</v>
      </c>
      <c r="K38" s="20">
        <f t="shared" si="2"/>
        <v>0</v>
      </c>
      <c r="L38" s="20" t="e">
        <f t="shared" si="3"/>
        <v>#DIV/0!</v>
      </c>
    </row>
    <row r="39" spans="2:12">
      <c r="B39" s="67"/>
      <c r="C39" s="67"/>
      <c r="D39" s="67"/>
      <c r="E39" s="67"/>
      <c r="F39" s="68"/>
      <c r="G39" s="10"/>
      <c r="H39" s="10"/>
      <c r="I39" s="10"/>
      <c r="J39" s="20"/>
      <c r="K39" s="20"/>
      <c r="L39" s="20"/>
    </row>
    <row r="40" spans="2:12" ht="18"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</row>
    <row r="41" spans="2:12" ht="36.75" customHeight="1">
      <c r="B41" s="182" t="s">
        <v>27</v>
      </c>
      <c r="C41" s="183"/>
      <c r="D41" s="183"/>
      <c r="E41" s="183"/>
      <c r="F41" s="184"/>
      <c r="G41" s="122" t="s">
        <v>4</v>
      </c>
      <c r="H41" s="122" t="s">
        <v>5</v>
      </c>
      <c r="I41" s="122" t="s">
        <v>6</v>
      </c>
      <c r="J41" s="122" t="s">
        <v>7</v>
      </c>
      <c r="K41" s="5" t="s">
        <v>8</v>
      </c>
      <c r="L41" s="5" t="s">
        <v>9</v>
      </c>
    </row>
    <row r="42" spans="2:12">
      <c r="B42" s="185">
        <v>1</v>
      </c>
      <c r="C42" s="186"/>
      <c r="D42" s="186"/>
      <c r="E42" s="186"/>
      <c r="F42" s="187"/>
      <c r="G42" s="6">
        <v>2</v>
      </c>
      <c r="H42" s="6">
        <v>3</v>
      </c>
      <c r="I42" s="6">
        <v>4</v>
      </c>
      <c r="J42" s="6">
        <v>5</v>
      </c>
      <c r="K42" s="6" t="s">
        <v>10</v>
      </c>
      <c r="L42" s="6" t="s">
        <v>11</v>
      </c>
    </row>
    <row r="43" spans="2:12">
      <c r="B43" s="29"/>
      <c r="C43" s="29"/>
      <c r="D43" s="29"/>
      <c r="E43" s="29"/>
      <c r="F43" s="29" t="s">
        <v>57</v>
      </c>
      <c r="G43" s="53">
        <f>G44+G94</f>
        <v>1440529.1500000001</v>
      </c>
      <c r="H43" s="53">
        <f t="shared" ref="H43:J43" si="19">H44+H94</f>
        <v>1599674.22</v>
      </c>
      <c r="I43" s="53">
        <f t="shared" si="19"/>
        <v>1902487</v>
      </c>
      <c r="J43" s="53">
        <f t="shared" si="19"/>
        <v>1765942.0899999999</v>
      </c>
      <c r="K43" s="20">
        <f>J43/G43*100</f>
        <v>122.58981985890391</v>
      </c>
      <c r="L43" s="20">
        <f>J43/I43*100</f>
        <v>92.822820339902449</v>
      </c>
    </row>
    <row r="44" spans="2:12">
      <c r="B44" s="29">
        <v>3</v>
      </c>
      <c r="C44" s="29"/>
      <c r="D44" s="29"/>
      <c r="E44" s="29"/>
      <c r="F44" s="29" t="s">
        <v>58</v>
      </c>
      <c r="G44" s="53">
        <f>G45+G52+G79+G84+G87+G90</f>
        <v>1431127.9100000001</v>
      </c>
      <c r="H44" s="53">
        <f t="shared" ref="H44:J44" si="20">H45+H52+H79+H84+H87+H90</f>
        <v>1558824.22</v>
      </c>
      <c r="I44" s="53">
        <f t="shared" si="20"/>
        <v>1781812</v>
      </c>
      <c r="J44" s="53">
        <f t="shared" si="20"/>
        <v>1660734.5699999998</v>
      </c>
      <c r="K44" s="20">
        <f t="shared" ref="K44:K105" si="21">J44/G44*100</f>
        <v>116.04375530626048</v>
      </c>
      <c r="L44" s="20">
        <f t="shared" ref="L44:L105" si="22">J44/I44*100</f>
        <v>93.204814537111645</v>
      </c>
    </row>
    <row r="45" spans="2:12">
      <c r="B45" s="29"/>
      <c r="C45" s="29">
        <v>31</v>
      </c>
      <c r="D45" s="29"/>
      <c r="E45" s="29"/>
      <c r="F45" s="29" t="s">
        <v>59</v>
      </c>
      <c r="G45" s="53">
        <f>G46+G48+G49</f>
        <v>1166797.77</v>
      </c>
      <c r="H45" s="53">
        <f t="shared" ref="H45:J45" si="23">H46+H48+H49</f>
        <v>1299430</v>
      </c>
      <c r="I45" s="53">
        <f t="shared" si="23"/>
        <v>1456280</v>
      </c>
      <c r="J45" s="53">
        <f t="shared" si="23"/>
        <v>1363789.15</v>
      </c>
      <c r="K45" s="20">
        <f t="shared" si="21"/>
        <v>116.88307820471751</v>
      </c>
      <c r="L45" s="20">
        <f t="shared" si="22"/>
        <v>93.648827835306392</v>
      </c>
    </row>
    <row r="46" spans="2:12">
      <c r="B46" s="67"/>
      <c r="C46" s="70"/>
      <c r="D46" s="70">
        <v>311</v>
      </c>
      <c r="E46" s="70"/>
      <c r="F46" s="129" t="s">
        <v>60</v>
      </c>
      <c r="G46" s="53">
        <f>G47</f>
        <v>959246.13</v>
      </c>
      <c r="H46" s="53">
        <f t="shared" ref="H46:J46" si="24">H47</f>
        <v>1055080</v>
      </c>
      <c r="I46" s="53">
        <f t="shared" si="24"/>
        <v>1186500</v>
      </c>
      <c r="J46" s="53">
        <f t="shared" si="24"/>
        <v>1117943.6599999999</v>
      </c>
      <c r="K46" s="20">
        <f t="shared" si="21"/>
        <v>116.54398438907437</v>
      </c>
      <c r="L46" s="20">
        <f t="shared" si="22"/>
        <v>94.221968815844917</v>
      </c>
    </row>
    <row r="47" spans="2:12">
      <c r="B47" s="67"/>
      <c r="C47" s="67"/>
      <c r="D47" s="67"/>
      <c r="E47" s="67">
        <v>3111</v>
      </c>
      <c r="F47" s="124" t="s">
        <v>61</v>
      </c>
      <c r="G47" s="10">
        <v>959246.13</v>
      </c>
      <c r="H47" s="10">
        <v>1055080</v>
      </c>
      <c r="I47" s="10">
        <v>1186500</v>
      </c>
      <c r="J47" s="20">
        <v>1117943.6599999999</v>
      </c>
      <c r="K47" s="20">
        <f t="shared" si="21"/>
        <v>116.54398438907437</v>
      </c>
      <c r="L47" s="20">
        <f t="shared" si="22"/>
        <v>94.221968815844917</v>
      </c>
    </row>
    <row r="48" spans="2:12">
      <c r="B48" s="67"/>
      <c r="C48" s="70"/>
      <c r="D48" s="70">
        <v>312</v>
      </c>
      <c r="E48" s="70"/>
      <c r="F48" s="129" t="s">
        <v>62</v>
      </c>
      <c r="G48" s="53">
        <v>53384.47</v>
      </c>
      <c r="H48" s="53">
        <v>70250</v>
      </c>
      <c r="I48" s="53">
        <v>74000</v>
      </c>
      <c r="J48" s="60">
        <v>74161.95</v>
      </c>
      <c r="K48" s="20">
        <f t="shared" si="21"/>
        <v>138.92045757876775</v>
      </c>
      <c r="L48" s="20">
        <f t="shared" si="22"/>
        <v>100.21885135135136</v>
      </c>
    </row>
    <row r="49" spans="2:12">
      <c r="B49" s="67"/>
      <c r="C49" s="67"/>
      <c r="D49" s="70">
        <v>313</v>
      </c>
      <c r="E49" s="70"/>
      <c r="F49" s="129" t="s">
        <v>63</v>
      </c>
      <c r="G49" s="53">
        <f>G50+G51</f>
        <v>154167.16999999998</v>
      </c>
      <c r="H49" s="53">
        <f t="shared" ref="H49:J49" si="25">H50+H51</f>
        <v>174100</v>
      </c>
      <c r="I49" s="53">
        <f t="shared" si="25"/>
        <v>195780</v>
      </c>
      <c r="J49" s="53">
        <f t="shared" si="25"/>
        <v>171683.54</v>
      </c>
      <c r="K49" s="20">
        <f t="shared" si="21"/>
        <v>111.36193263455509</v>
      </c>
      <c r="L49" s="20">
        <f t="shared" si="22"/>
        <v>87.692072734702222</v>
      </c>
    </row>
    <row r="50" spans="2:12">
      <c r="B50" s="67"/>
      <c r="C50" s="67"/>
      <c r="D50" s="67"/>
      <c r="E50" s="67">
        <v>3132</v>
      </c>
      <c r="F50" s="124" t="s">
        <v>64</v>
      </c>
      <c r="G50" s="10">
        <v>154144.34</v>
      </c>
      <c r="H50" s="10">
        <v>174100</v>
      </c>
      <c r="I50" s="10">
        <v>195780</v>
      </c>
      <c r="J50" s="20">
        <v>171683.54</v>
      </c>
      <c r="K50" s="20">
        <f t="shared" si="21"/>
        <v>111.37842622051515</v>
      </c>
      <c r="L50" s="20">
        <f t="shared" si="22"/>
        <v>87.692072734702222</v>
      </c>
    </row>
    <row r="51" spans="2:12" ht="25.5">
      <c r="B51" s="67"/>
      <c r="C51" s="67"/>
      <c r="D51" s="67"/>
      <c r="E51" s="67">
        <v>3133</v>
      </c>
      <c r="F51" s="123" t="s">
        <v>65</v>
      </c>
      <c r="G51" s="10">
        <v>22.83</v>
      </c>
      <c r="H51" s="10">
        <v>0</v>
      </c>
      <c r="I51" s="10">
        <v>0</v>
      </c>
      <c r="J51" s="20">
        <v>0</v>
      </c>
      <c r="K51" s="20">
        <f t="shared" si="21"/>
        <v>0</v>
      </c>
      <c r="L51" s="20" t="e">
        <f t="shared" si="22"/>
        <v>#DIV/0!</v>
      </c>
    </row>
    <row r="52" spans="2:12">
      <c r="B52" s="67"/>
      <c r="C52" s="70">
        <v>32</v>
      </c>
      <c r="D52" s="71"/>
      <c r="E52" s="71"/>
      <c r="F52" s="129" t="s">
        <v>66</v>
      </c>
      <c r="G52" s="53">
        <f>G53+G58+G64+G72+G73</f>
        <v>244796.54</v>
      </c>
      <c r="H52" s="53">
        <f t="shared" ref="H52:J52" si="26">H53+H58+H64+H72+H73</f>
        <v>240949.22</v>
      </c>
      <c r="I52" s="53">
        <f t="shared" si="26"/>
        <v>305811.17</v>
      </c>
      <c r="J52" s="53">
        <f t="shared" si="26"/>
        <v>278722.31</v>
      </c>
      <c r="K52" s="20">
        <f t="shared" si="21"/>
        <v>113.85876205603232</v>
      </c>
      <c r="L52" s="20">
        <f t="shared" si="22"/>
        <v>91.141965154510217</v>
      </c>
    </row>
    <row r="53" spans="2:12">
      <c r="B53" s="67"/>
      <c r="C53" s="67"/>
      <c r="D53" s="70">
        <v>321</v>
      </c>
      <c r="E53" s="70"/>
      <c r="F53" s="129" t="s">
        <v>67</v>
      </c>
      <c r="G53" s="53">
        <f>G54+G55+G56+G57</f>
        <v>76011.25</v>
      </c>
      <c r="H53" s="53">
        <f t="shared" ref="H53:J53" si="27">H54+H55+H56+H57</f>
        <v>86765</v>
      </c>
      <c r="I53" s="53">
        <f t="shared" si="27"/>
        <v>91026.709999999992</v>
      </c>
      <c r="J53" s="53">
        <f t="shared" si="27"/>
        <v>79240.14</v>
      </c>
      <c r="K53" s="20">
        <f t="shared" si="21"/>
        <v>104.24791067111776</v>
      </c>
      <c r="L53" s="20">
        <f t="shared" si="22"/>
        <v>87.051525865320201</v>
      </c>
    </row>
    <row r="54" spans="2:12">
      <c r="B54" s="67"/>
      <c r="C54" s="67"/>
      <c r="D54" s="67"/>
      <c r="E54" s="67">
        <v>3211</v>
      </c>
      <c r="F54" s="124" t="s">
        <v>68</v>
      </c>
      <c r="G54" s="10">
        <v>14716.43</v>
      </c>
      <c r="H54" s="10">
        <v>15710</v>
      </c>
      <c r="I54" s="10">
        <v>15651.09</v>
      </c>
      <c r="J54" s="20">
        <v>7681.65</v>
      </c>
      <c r="K54" s="20">
        <f t="shared" si="21"/>
        <v>52.197781663079965</v>
      </c>
      <c r="L54" s="20">
        <f t="shared" si="22"/>
        <v>49.080607165379533</v>
      </c>
    </row>
    <row r="55" spans="2:12" ht="25.5">
      <c r="B55" s="67"/>
      <c r="C55" s="67"/>
      <c r="D55" s="67"/>
      <c r="E55" s="67">
        <v>3212</v>
      </c>
      <c r="F55" s="123" t="s">
        <v>69</v>
      </c>
      <c r="G55" s="10">
        <v>60774.68</v>
      </c>
      <c r="H55" s="10">
        <v>70480</v>
      </c>
      <c r="I55" s="10">
        <v>74780</v>
      </c>
      <c r="J55" s="20">
        <v>70968.070000000007</v>
      </c>
      <c r="K55" s="20">
        <f t="shared" si="21"/>
        <v>116.77242891283015</v>
      </c>
      <c r="L55" s="20">
        <f t="shared" si="22"/>
        <v>94.902473923508964</v>
      </c>
    </row>
    <row r="56" spans="2:12">
      <c r="B56" s="67"/>
      <c r="C56" s="67"/>
      <c r="D56" s="67"/>
      <c r="E56" s="67">
        <v>3213</v>
      </c>
      <c r="F56" s="124" t="s">
        <v>70</v>
      </c>
      <c r="G56" s="10">
        <v>308.58</v>
      </c>
      <c r="H56" s="10">
        <v>305</v>
      </c>
      <c r="I56" s="10">
        <v>323</v>
      </c>
      <c r="J56" s="20">
        <v>123</v>
      </c>
      <c r="K56" s="20">
        <f t="shared" si="21"/>
        <v>39.860003888780874</v>
      </c>
      <c r="L56" s="20">
        <f t="shared" si="22"/>
        <v>38.080495356037154</v>
      </c>
    </row>
    <row r="57" spans="2:12">
      <c r="B57" s="67"/>
      <c r="C57" s="67"/>
      <c r="D57" s="67"/>
      <c r="E57" s="67">
        <v>3214</v>
      </c>
      <c r="F57" s="124" t="s">
        <v>71</v>
      </c>
      <c r="G57" s="10">
        <v>211.56</v>
      </c>
      <c r="H57" s="10">
        <v>270</v>
      </c>
      <c r="I57" s="10">
        <v>272.62</v>
      </c>
      <c r="J57" s="20">
        <v>467.42</v>
      </c>
      <c r="K57" s="20">
        <f t="shared" si="21"/>
        <v>220.93968614104745</v>
      </c>
      <c r="L57" s="20">
        <f t="shared" si="22"/>
        <v>171.45477221040275</v>
      </c>
    </row>
    <row r="58" spans="2:12">
      <c r="B58" s="67"/>
      <c r="C58" s="67"/>
      <c r="D58" s="70">
        <v>322</v>
      </c>
      <c r="E58" s="70"/>
      <c r="F58" s="129" t="s">
        <v>72</v>
      </c>
      <c r="G58" s="53">
        <f>G59+G60+G61+G62+G63</f>
        <v>80229.91</v>
      </c>
      <c r="H58" s="53">
        <f t="shared" ref="H58:J58" si="28">H59+H60+H61+H62+H63</f>
        <v>92494.22</v>
      </c>
      <c r="I58" s="53">
        <f t="shared" si="28"/>
        <v>138417.79</v>
      </c>
      <c r="J58" s="53">
        <f t="shared" si="28"/>
        <v>125264.31</v>
      </c>
      <c r="K58" s="20">
        <f t="shared" si="21"/>
        <v>156.13168455504936</v>
      </c>
      <c r="L58" s="20">
        <f t="shared" si="22"/>
        <v>90.497261948771168</v>
      </c>
    </row>
    <row r="59" spans="2:12">
      <c r="B59" s="67"/>
      <c r="C59" s="67"/>
      <c r="D59" s="67"/>
      <c r="E59" s="67">
        <v>3221</v>
      </c>
      <c r="F59" s="124" t="s">
        <v>73</v>
      </c>
      <c r="G59" s="10">
        <v>14208.24</v>
      </c>
      <c r="H59" s="10">
        <v>13644.22</v>
      </c>
      <c r="I59" s="10">
        <v>14146.59</v>
      </c>
      <c r="J59" s="20">
        <v>12995.03</v>
      </c>
      <c r="K59" s="20">
        <f t="shared" si="21"/>
        <v>91.461222501872157</v>
      </c>
      <c r="L59" s="20">
        <f t="shared" si="22"/>
        <v>91.859805083769302</v>
      </c>
    </row>
    <row r="60" spans="2:12">
      <c r="B60" s="67"/>
      <c r="C60" s="67"/>
      <c r="D60" s="67"/>
      <c r="E60" s="67">
        <v>3222</v>
      </c>
      <c r="F60" s="124" t="s">
        <v>74</v>
      </c>
      <c r="G60" s="10">
        <v>40761.339999999997</v>
      </c>
      <c r="H60" s="10">
        <v>56110</v>
      </c>
      <c r="I60" s="10">
        <v>70600</v>
      </c>
      <c r="J60" s="20">
        <v>72057.289999999994</v>
      </c>
      <c r="K60" s="20">
        <f t="shared" si="21"/>
        <v>176.77851120694265</v>
      </c>
      <c r="L60" s="20">
        <f t="shared" si="22"/>
        <v>102.06415014164305</v>
      </c>
    </row>
    <row r="61" spans="2:12">
      <c r="B61" s="67"/>
      <c r="C61" s="67"/>
      <c r="D61" s="67"/>
      <c r="E61" s="67">
        <v>3223</v>
      </c>
      <c r="F61" s="124" t="s">
        <v>75</v>
      </c>
      <c r="G61" s="10">
        <v>23485.11</v>
      </c>
      <c r="H61" s="10">
        <v>19690</v>
      </c>
      <c r="I61" s="10">
        <v>48426.92</v>
      </c>
      <c r="J61" s="20">
        <v>37043.03</v>
      </c>
      <c r="K61" s="20">
        <f t="shared" si="21"/>
        <v>157.72985521464452</v>
      </c>
      <c r="L61" s="20">
        <f t="shared" si="22"/>
        <v>76.492640869995455</v>
      </c>
    </row>
    <row r="62" spans="2:12" ht="25.5">
      <c r="B62" s="67"/>
      <c r="C62" s="67"/>
      <c r="D62" s="67"/>
      <c r="E62" s="67">
        <v>3224</v>
      </c>
      <c r="F62" s="123" t="s">
        <v>76</v>
      </c>
      <c r="G62" s="10">
        <v>1108.3499999999999</v>
      </c>
      <c r="H62" s="10">
        <v>1900</v>
      </c>
      <c r="I62" s="10">
        <v>3844.28</v>
      </c>
      <c r="J62" s="20">
        <v>2261.2199999999998</v>
      </c>
      <c r="K62" s="20">
        <f t="shared" si="21"/>
        <v>204.01678170253078</v>
      </c>
      <c r="L62" s="20">
        <f t="shared" si="22"/>
        <v>58.820377287814615</v>
      </c>
    </row>
    <row r="63" spans="2:12">
      <c r="B63" s="67"/>
      <c r="C63" s="67"/>
      <c r="D63" s="67"/>
      <c r="E63" s="67">
        <v>3225</v>
      </c>
      <c r="F63" s="124" t="s">
        <v>77</v>
      </c>
      <c r="G63" s="10">
        <v>666.87</v>
      </c>
      <c r="H63" s="10">
        <v>1150</v>
      </c>
      <c r="I63" s="10">
        <v>1400</v>
      </c>
      <c r="J63" s="20">
        <v>907.74</v>
      </c>
      <c r="K63" s="20">
        <f t="shared" si="21"/>
        <v>136.11948355751494</v>
      </c>
      <c r="L63" s="20">
        <f t="shared" si="22"/>
        <v>64.838571428571441</v>
      </c>
    </row>
    <row r="64" spans="2:12">
      <c r="B64" s="67"/>
      <c r="C64" s="67"/>
      <c r="D64" s="70">
        <v>323</v>
      </c>
      <c r="E64" s="70"/>
      <c r="F64" s="129" t="s">
        <v>78</v>
      </c>
      <c r="G64" s="53">
        <f>G65+G66+G67+G68+G69+G70+G71</f>
        <v>32102.279999999995</v>
      </c>
      <c r="H64" s="53">
        <f t="shared" ref="H64:J64" si="29">H65+H66+H67+H68+H69+H70+H71</f>
        <v>36000</v>
      </c>
      <c r="I64" s="53">
        <f t="shared" si="29"/>
        <v>39387.25</v>
      </c>
      <c r="J64" s="53">
        <f t="shared" si="29"/>
        <v>34091.340000000004</v>
      </c>
      <c r="K64" s="20">
        <f t="shared" si="21"/>
        <v>106.19600850780695</v>
      </c>
      <c r="L64" s="20">
        <f t="shared" si="22"/>
        <v>86.554252962570388</v>
      </c>
    </row>
    <row r="65" spans="2:12">
      <c r="B65" s="67"/>
      <c r="C65" s="67"/>
      <c r="D65" s="67"/>
      <c r="E65" s="67">
        <v>3231</v>
      </c>
      <c r="F65" s="124" t="s">
        <v>79</v>
      </c>
      <c r="G65" s="10">
        <v>7597.98</v>
      </c>
      <c r="H65" s="10">
        <v>9030</v>
      </c>
      <c r="I65" s="10">
        <v>9143.85</v>
      </c>
      <c r="J65" s="20">
        <v>7599.27</v>
      </c>
      <c r="K65" s="20">
        <f t="shared" si="21"/>
        <v>100.01697819683655</v>
      </c>
      <c r="L65" s="20">
        <f t="shared" si="22"/>
        <v>83.107990616643974</v>
      </c>
    </row>
    <row r="66" spans="2:12">
      <c r="B66" s="67"/>
      <c r="C66" s="67"/>
      <c r="D66" s="67"/>
      <c r="E66" s="67">
        <v>3232</v>
      </c>
      <c r="F66" s="124" t="s">
        <v>80</v>
      </c>
      <c r="G66" s="10">
        <v>9384</v>
      </c>
      <c r="H66" s="10">
        <v>9880</v>
      </c>
      <c r="I66" s="10">
        <v>8199.15</v>
      </c>
      <c r="J66" s="20">
        <v>9438.82</v>
      </c>
      <c r="K66" s="20">
        <f t="shared" si="21"/>
        <v>100.58418584825235</v>
      </c>
      <c r="L66" s="20">
        <f t="shared" si="22"/>
        <v>115.11949409389999</v>
      </c>
    </row>
    <row r="67" spans="2:12">
      <c r="B67" s="67"/>
      <c r="C67" s="67"/>
      <c r="D67" s="67"/>
      <c r="E67" s="67">
        <v>3234</v>
      </c>
      <c r="F67" s="124" t="s">
        <v>81</v>
      </c>
      <c r="G67" s="10">
        <v>6162.16</v>
      </c>
      <c r="H67" s="10">
        <v>5310</v>
      </c>
      <c r="I67" s="10">
        <v>8646.41</v>
      </c>
      <c r="J67" s="20">
        <v>6246.46</v>
      </c>
      <c r="K67" s="20">
        <f t="shared" si="21"/>
        <v>101.36802679579888</v>
      </c>
      <c r="L67" s="20">
        <f t="shared" si="22"/>
        <v>72.243393500886498</v>
      </c>
    </row>
    <row r="68" spans="2:12">
      <c r="B68" s="67"/>
      <c r="C68" s="67"/>
      <c r="D68" s="67"/>
      <c r="E68" s="67">
        <v>3236</v>
      </c>
      <c r="F68" s="124" t="s">
        <v>82</v>
      </c>
      <c r="G68" s="10">
        <v>3159.84</v>
      </c>
      <c r="H68" s="10">
        <v>3010</v>
      </c>
      <c r="I68" s="10">
        <v>5100</v>
      </c>
      <c r="J68" s="20">
        <v>4336.99</v>
      </c>
      <c r="K68" s="20">
        <f t="shared" si="21"/>
        <v>137.25346853005215</v>
      </c>
      <c r="L68" s="20">
        <f t="shared" si="22"/>
        <v>85.03901960784313</v>
      </c>
    </row>
    <row r="69" spans="2:12">
      <c r="B69" s="67"/>
      <c r="C69" s="70"/>
      <c r="D69" s="67"/>
      <c r="E69" s="67">
        <v>3237</v>
      </c>
      <c r="F69" s="123" t="s">
        <v>83</v>
      </c>
      <c r="G69" s="10">
        <v>3896.58</v>
      </c>
      <c r="H69" s="10">
        <v>4235</v>
      </c>
      <c r="I69" s="10">
        <v>4909.93</v>
      </c>
      <c r="J69" s="20">
        <v>4061.7</v>
      </c>
      <c r="K69" s="20">
        <f t="shared" si="21"/>
        <v>104.23756216990283</v>
      </c>
      <c r="L69" s="20">
        <f t="shared" si="22"/>
        <v>82.724193623941673</v>
      </c>
    </row>
    <row r="70" spans="2:12">
      <c r="B70" s="67"/>
      <c r="C70" s="70"/>
      <c r="D70" s="69"/>
      <c r="E70" s="69">
        <v>3238</v>
      </c>
      <c r="F70" s="125" t="s">
        <v>84</v>
      </c>
      <c r="G70" s="10">
        <v>1482.85</v>
      </c>
      <c r="H70" s="10">
        <v>1235</v>
      </c>
      <c r="I70" s="10">
        <v>1862.91</v>
      </c>
      <c r="J70" s="20">
        <v>1710.21</v>
      </c>
      <c r="K70" s="20">
        <f t="shared" si="21"/>
        <v>115.33263647705434</v>
      </c>
      <c r="L70" s="20">
        <f t="shared" si="22"/>
        <v>91.803146689856192</v>
      </c>
    </row>
    <row r="71" spans="2:12">
      <c r="B71" s="67"/>
      <c r="C71" s="70"/>
      <c r="D71" s="69"/>
      <c r="E71" s="69">
        <v>3239</v>
      </c>
      <c r="F71" s="125" t="s">
        <v>85</v>
      </c>
      <c r="G71" s="10">
        <v>418.87</v>
      </c>
      <c r="H71" s="10">
        <v>3300</v>
      </c>
      <c r="I71" s="10">
        <v>1525</v>
      </c>
      <c r="J71" s="20">
        <v>697.89</v>
      </c>
      <c r="K71" s="20">
        <f t="shared" si="21"/>
        <v>166.61255282068421</v>
      </c>
      <c r="L71" s="20">
        <f t="shared" si="22"/>
        <v>45.763278688524586</v>
      </c>
    </row>
    <row r="72" spans="2:12">
      <c r="B72" s="67"/>
      <c r="C72" s="70"/>
      <c r="D72" s="71">
        <v>324</v>
      </c>
      <c r="E72" s="71"/>
      <c r="F72" s="130" t="s">
        <v>86</v>
      </c>
      <c r="G72" s="53">
        <v>16415.16</v>
      </c>
      <c r="H72" s="53">
        <v>350</v>
      </c>
      <c r="I72" s="53">
        <v>1050</v>
      </c>
      <c r="J72" s="60">
        <v>727.05</v>
      </c>
      <c r="K72" s="20">
        <f t="shared" si="21"/>
        <v>4.4291374558639696</v>
      </c>
      <c r="L72" s="20">
        <f t="shared" si="22"/>
        <v>69.242857142857133</v>
      </c>
    </row>
    <row r="73" spans="2:12">
      <c r="B73" s="67"/>
      <c r="C73" s="70"/>
      <c r="D73" s="71">
        <v>329</v>
      </c>
      <c r="E73" s="71"/>
      <c r="F73" s="130" t="s">
        <v>87</v>
      </c>
      <c r="G73" s="53">
        <f>G74+G75+G76+G77+G78</f>
        <v>40037.94</v>
      </c>
      <c r="H73" s="53">
        <f t="shared" ref="H73:J73" si="30">H74+H75+H76+H77+H78</f>
        <v>25340</v>
      </c>
      <c r="I73" s="53">
        <f t="shared" si="30"/>
        <v>35929.42</v>
      </c>
      <c r="J73" s="53">
        <f t="shared" si="30"/>
        <v>39399.47</v>
      </c>
      <c r="K73" s="20">
        <f t="shared" si="21"/>
        <v>98.405337537345829</v>
      </c>
      <c r="L73" s="20">
        <f t="shared" si="22"/>
        <v>109.65796275030324</v>
      </c>
    </row>
    <row r="74" spans="2:12">
      <c r="B74" s="67"/>
      <c r="C74" s="70"/>
      <c r="D74" s="69"/>
      <c r="E74" s="69">
        <v>3292</v>
      </c>
      <c r="F74" s="125" t="s">
        <v>88</v>
      </c>
      <c r="G74" s="10">
        <v>2720.44</v>
      </c>
      <c r="H74" s="10">
        <v>2635</v>
      </c>
      <c r="I74" s="10">
        <v>3347.71</v>
      </c>
      <c r="J74" s="20">
        <v>3021.02</v>
      </c>
      <c r="K74" s="20">
        <f t="shared" si="21"/>
        <v>111.0489479642999</v>
      </c>
      <c r="L74" s="20">
        <f t="shared" si="22"/>
        <v>90.24138888971865</v>
      </c>
    </row>
    <row r="75" spans="2:12">
      <c r="B75" s="67"/>
      <c r="C75" s="70"/>
      <c r="D75" s="69"/>
      <c r="E75" s="69">
        <v>3294</v>
      </c>
      <c r="F75" s="125" t="s">
        <v>89</v>
      </c>
      <c r="G75" s="10">
        <v>796.34</v>
      </c>
      <c r="H75" s="10">
        <v>835</v>
      </c>
      <c r="I75" s="10">
        <v>928.09</v>
      </c>
      <c r="J75" s="20">
        <v>949.09</v>
      </c>
      <c r="K75" s="20">
        <f t="shared" si="21"/>
        <v>119.1815053871462</v>
      </c>
      <c r="L75" s="20">
        <f t="shared" si="22"/>
        <v>102.26271159047076</v>
      </c>
    </row>
    <row r="76" spans="2:12">
      <c r="B76" s="67"/>
      <c r="C76" s="70"/>
      <c r="D76" s="69"/>
      <c r="E76" s="69">
        <v>3295</v>
      </c>
      <c r="F76" s="125" t="s">
        <v>90</v>
      </c>
      <c r="G76" s="10">
        <v>3029.4</v>
      </c>
      <c r="H76" s="10">
        <v>2990</v>
      </c>
      <c r="I76" s="10">
        <v>3330</v>
      </c>
      <c r="J76" s="20">
        <v>3328.86</v>
      </c>
      <c r="K76" s="20">
        <f t="shared" si="21"/>
        <v>109.88512576747871</v>
      </c>
      <c r="L76" s="20">
        <f t="shared" si="22"/>
        <v>99.965765765765767</v>
      </c>
    </row>
    <row r="77" spans="2:12">
      <c r="B77" s="67"/>
      <c r="C77" s="70"/>
      <c r="D77" s="69"/>
      <c r="E77" s="69">
        <v>3296</v>
      </c>
      <c r="F77" s="125" t="s">
        <v>91</v>
      </c>
      <c r="G77" s="10">
        <v>622.14</v>
      </c>
      <c r="H77" s="10">
        <v>0</v>
      </c>
      <c r="I77" s="10">
        <v>0</v>
      </c>
      <c r="J77" s="20">
        <v>0</v>
      </c>
      <c r="K77" s="20">
        <f t="shared" si="21"/>
        <v>0</v>
      </c>
      <c r="L77" s="20" t="e">
        <f t="shared" si="22"/>
        <v>#DIV/0!</v>
      </c>
    </row>
    <row r="78" spans="2:12">
      <c r="B78" s="67"/>
      <c r="C78" s="70"/>
      <c r="D78" s="69"/>
      <c r="E78" s="69">
        <v>3299</v>
      </c>
      <c r="F78" s="125" t="s">
        <v>87</v>
      </c>
      <c r="G78" s="10">
        <v>32869.620000000003</v>
      </c>
      <c r="H78" s="10">
        <v>18880</v>
      </c>
      <c r="I78" s="10">
        <v>28323.62</v>
      </c>
      <c r="J78" s="20">
        <v>32100.5</v>
      </c>
      <c r="K78" s="20">
        <f t="shared" si="21"/>
        <v>97.660088555937051</v>
      </c>
      <c r="L78" s="20">
        <f t="shared" si="22"/>
        <v>113.33473616719898</v>
      </c>
    </row>
    <row r="79" spans="2:12">
      <c r="B79" s="67"/>
      <c r="C79" s="70">
        <v>34</v>
      </c>
      <c r="D79" s="71"/>
      <c r="E79" s="71"/>
      <c r="F79" s="130" t="s">
        <v>92</v>
      </c>
      <c r="G79" s="53">
        <f>G80</f>
        <v>2756.04</v>
      </c>
      <c r="H79" s="53">
        <f t="shared" ref="H79:J79" si="31">H80</f>
        <v>1725</v>
      </c>
      <c r="I79" s="53">
        <f t="shared" si="31"/>
        <v>2221.83</v>
      </c>
      <c r="J79" s="53">
        <f t="shared" si="31"/>
        <v>1935.21</v>
      </c>
      <c r="K79" s="20">
        <f t="shared" si="21"/>
        <v>70.217050550790276</v>
      </c>
      <c r="L79" s="20">
        <f t="shared" si="22"/>
        <v>87.099823118780478</v>
      </c>
    </row>
    <row r="80" spans="2:12">
      <c r="B80" s="67"/>
      <c r="C80" s="70"/>
      <c r="D80" s="71">
        <v>343</v>
      </c>
      <c r="E80" s="71"/>
      <c r="F80" s="130" t="s">
        <v>93</v>
      </c>
      <c r="G80" s="53">
        <f>G81+G82+G83</f>
        <v>2756.04</v>
      </c>
      <c r="H80" s="53">
        <f t="shared" ref="H80:J80" si="32">H81+H82+H83</f>
        <v>1725</v>
      </c>
      <c r="I80" s="53">
        <f t="shared" si="32"/>
        <v>2221.83</v>
      </c>
      <c r="J80" s="53">
        <f t="shared" si="32"/>
        <v>1935.21</v>
      </c>
      <c r="K80" s="20">
        <f t="shared" si="21"/>
        <v>70.217050550790276</v>
      </c>
      <c r="L80" s="20">
        <f t="shared" si="22"/>
        <v>87.099823118780478</v>
      </c>
    </row>
    <row r="81" spans="2:12">
      <c r="B81" s="67"/>
      <c r="C81" s="70"/>
      <c r="D81" s="71"/>
      <c r="E81" s="69">
        <v>3431</v>
      </c>
      <c r="F81" s="125" t="s">
        <v>94</v>
      </c>
      <c r="G81" s="10">
        <v>2254.25</v>
      </c>
      <c r="H81" s="10">
        <v>1725</v>
      </c>
      <c r="I81" s="10">
        <v>2221.83</v>
      </c>
      <c r="J81" s="80">
        <v>1935.21</v>
      </c>
      <c r="K81" s="20">
        <f t="shared" si="21"/>
        <v>85.847177553510036</v>
      </c>
      <c r="L81" s="20">
        <f t="shared" si="22"/>
        <v>87.099823118780478</v>
      </c>
    </row>
    <row r="82" spans="2:12">
      <c r="B82" s="67"/>
      <c r="C82" s="70"/>
      <c r="D82" s="71"/>
      <c r="E82" s="69">
        <v>3432</v>
      </c>
      <c r="F82" s="125" t="s">
        <v>95</v>
      </c>
      <c r="G82" s="10">
        <v>4.8099999999999996</v>
      </c>
      <c r="H82" s="10">
        <v>0</v>
      </c>
      <c r="I82" s="10">
        <v>0</v>
      </c>
      <c r="J82" s="80">
        <v>0</v>
      </c>
      <c r="K82" s="20">
        <f t="shared" si="21"/>
        <v>0</v>
      </c>
      <c r="L82" s="20" t="e">
        <f t="shared" si="22"/>
        <v>#DIV/0!</v>
      </c>
    </row>
    <row r="83" spans="2:12">
      <c r="B83" s="67"/>
      <c r="C83" s="70"/>
      <c r="D83" s="71"/>
      <c r="E83" s="69">
        <v>3433</v>
      </c>
      <c r="F83" s="125" t="s">
        <v>96</v>
      </c>
      <c r="G83" s="10">
        <v>496.98</v>
      </c>
      <c r="H83" s="10">
        <v>0</v>
      </c>
      <c r="I83" s="10">
        <v>0</v>
      </c>
      <c r="J83" s="80">
        <v>0</v>
      </c>
      <c r="K83" s="20">
        <f t="shared" si="21"/>
        <v>0</v>
      </c>
      <c r="L83" s="20" t="e">
        <f t="shared" si="22"/>
        <v>#DIV/0!</v>
      </c>
    </row>
    <row r="84" spans="2:12" ht="25.5">
      <c r="B84" s="67"/>
      <c r="C84" s="70">
        <v>36</v>
      </c>
      <c r="D84" s="71"/>
      <c r="E84" s="71"/>
      <c r="F84" s="127" t="s">
        <v>97</v>
      </c>
      <c r="G84" s="53">
        <f>G85</f>
        <v>0</v>
      </c>
      <c r="H84" s="53">
        <f t="shared" ref="H84:J84" si="33">H85</f>
        <v>0</v>
      </c>
      <c r="I84" s="53">
        <f t="shared" si="33"/>
        <v>93</v>
      </c>
      <c r="J84" s="53">
        <f t="shared" si="33"/>
        <v>92.22</v>
      </c>
      <c r="K84" s="20" t="e">
        <f t="shared" si="21"/>
        <v>#DIV/0!</v>
      </c>
      <c r="L84" s="20">
        <f t="shared" si="22"/>
        <v>99.161290322580641</v>
      </c>
    </row>
    <row r="85" spans="2:12" ht="25.5">
      <c r="B85" s="67"/>
      <c r="C85" s="70"/>
      <c r="D85" s="71">
        <v>369</v>
      </c>
      <c r="E85" s="71"/>
      <c r="F85" s="127" t="s">
        <v>98</v>
      </c>
      <c r="G85" s="53">
        <f>G86</f>
        <v>0</v>
      </c>
      <c r="H85" s="53">
        <f t="shared" ref="H85:J85" si="34">H86</f>
        <v>0</v>
      </c>
      <c r="I85" s="53">
        <f t="shared" si="34"/>
        <v>93</v>
      </c>
      <c r="J85" s="53">
        <f t="shared" si="34"/>
        <v>92.22</v>
      </c>
      <c r="K85" s="20" t="e">
        <f t="shared" si="21"/>
        <v>#DIV/0!</v>
      </c>
      <c r="L85" s="20">
        <f t="shared" si="22"/>
        <v>99.161290322580641</v>
      </c>
    </row>
    <row r="86" spans="2:12" ht="25.5">
      <c r="B86" s="67"/>
      <c r="C86" s="70"/>
      <c r="D86" s="71"/>
      <c r="E86" s="69">
        <v>3691</v>
      </c>
      <c r="F86" s="126" t="s">
        <v>99</v>
      </c>
      <c r="G86" s="10">
        <v>0</v>
      </c>
      <c r="H86" s="10">
        <v>0</v>
      </c>
      <c r="I86" s="10">
        <v>93</v>
      </c>
      <c r="J86" s="80">
        <v>92.22</v>
      </c>
      <c r="K86" s="20" t="e">
        <f t="shared" si="21"/>
        <v>#DIV/0!</v>
      </c>
      <c r="L86" s="20">
        <f t="shared" si="22"/>
        <v>99.161290322580641</v>
      </c>
    </row>
    <row r="87" spans="2:12" ht="25.5">
      <c r="B87" s="67"/>
      <c r="C87" s="70">
        <v>37</v>
      </c>
      <c r="D87" s="71"/>
      <c r="E87" s="71"/>
      <c r="F87" s="127" t="s">
        <v>100</v>
      </c>
      <c r="G87" s="53">
        <f>G88</f>
        <v>16777.560000000001</v>
      </c>
      <c r="H87" s="53">
        <f t="shared" ref="H87:J87" si="35">H88</f>
        <v>16720</v>
      </c>
      <c r="I87" s="53">
        <f t="shared" si="35"/>
        <v>16720</v>
      </c>
      <c r="J87" s="53">
        <f t="shared" si="35"/>
        <v>15511.79</v>
      </c>
      <c r="K87" s="20">
        <f t="shared" si="21"/>
        <v>92.455577569086316</v>
      </c>
      <c r="L87" s="20">
        <f t="shared" si="22"/>
        <v>92.773863636363643</v>
      </c>
    </row>
    <row r="88" spans="2:12" ht="25.5">
      <c r="B88" s="67"/>
      <c r="C88" s="70"/>
      <c r="D88" s="71">
        <v>372</v>
      </c>
      <c r="E88" s="71"/>
      <c r="F88" s="127" t="s">
        <v>101</v>
      </c>
      <c r="G88" s="53">
        <f>G89</f>
        <v>16777.560000000001</v>
      </c>
      <c r="H88" s="53">
        <f t="shared" ref="H88:J88" si="36">H89</f>
        <v>16720</v>
      </c>
      <c r="I88" s="53">
        <f t="shared" si="36"/>
        <v>16720</v>
      </c>
      <c r="J88" s="53">
        <f t="shared" si="36"/>
        <v>15511.79</v>
      </c>
      <c r="K88" s="20">
        <f t="shared" si="21"/>
        <v>92.455577569086316</v>
      </c>
      <c r="L88" s="20">
        <f t="shared" si="22"/>
        <v>92.773863636363643</v>
      </c>
    </row>
    <row r="89" spans="2:12">
      <c r="B89" s="67"/>
      <c r="C89" s="70"/>
      <c r="D89" s="71"/>
      <c r="E89" s="69">
        <v>3722</v>
      </c>
      <c r="F89" s="126" t="s">
        <v>102</v>
      </c>
      <c r="G89" s="10">
        <v>16777.560000000001</v>
      </c>
      <c r="H89" s="10">
        <v>16720</v>
      </c>
      <c r="I89" s="10">
        <v>16720</v>
      </c>
      <c r="J89" s="80">
        <v>15511.79</v>
      </c>
      <c r="K89" s="20">
        <f t="shared" si="21"/>
        <v>92.455577569086316</v>
      </c>
      <c r="L89" s="20">
        <f t="shared" si="22"/>
        <v>92.773863636363643</v>
      </c>
    </row>
    <row r="90" spans="2:12">
      <c r="B90" s="67"/>
      <c r="C90" s="70">
        <v>38</v>
      </c>
      <c r="D90" s="71"/>
      <c r="E90" s="71"/>
      <c r="F90" s="127" t="s">
        <v>103</v>
      </c>
      <c r="G90" s="53">
        <f>G91</f>
        <v>0</v>
      </c>
      <c r="H90" s="53">
        <f t="shared" ref="H90:J90" si="37">H91</f>
        <v>0</v>
      </c>
      <c r="I90" s="53">
        <f t="shared" si="37"/>
        <v>686</v>
      </c>
      <c r="J90" s="53">
        <f t="shared" si="37"/>
        <v>683.89</v>
      </c>
      <c r="K90" s="20" t="e">
        <f t="shared" si="21"/>
        <v>#DIV/0!</v>
      </c>
      <c r="L90" s="20">
        <f t="shared" si="22"/>
        <v>99.692419825072889</v>
      </c>
    </row>
    <row r="91" spans="2:12">
      <c r="B91" s="67"/>
      <c r="C91" s="70"/>
      <c r="D91" s="71">
        <v>381</v>
      </c>
      <c r="E91" s="71"/>
      <c r="F91" s="127" t="s">
        <v>47</v>
      </c>
      <c r="G91" s="53">
        <f>G92</f>
        <v>0</v>
      </c>
      <c r="H91" s="53">
        <f t="shared" ref="H91:J91" si="38">H92</f>
        <v>0</v>
      </c>
      <c r="I91" s="53">
        <f t="shared" si="38"/>
        <v>686</v>
      </c>
      <c r="J91" s="53">
        <f t="shared" si="38"/>
        <v>683.89</v>
      </c>
      <c r="K91" s="20" t="e">
        <f t="shared" si="21"/>
        <v>#DIV/0!</v>
      </c>
      <c r="L91" s="20">
        <f t="shared" si="22"/>
        <v>99.692419825072889</v>
      </c>
    </row>
    <row r="92" spans="2:12">
      <c r="B92" s="67"/>
      <c r="C92" s="70"/>
      <c r="D92" s="71"/>
      <c r="E92" s="69">
        <v>3812</v>
      </c>
      <c r="F92" s="126" t="s">
        <v>104</v>
      </c>
      <c r="G92" s="10">
        <v>0</v>
      </c>
      <c r="H92" s="10">
        <v>0</v>
      </c>
      <c r="I92" s="10">
        <v>686</v>
      </c>
      <c r="J92" s="80">
        <v>683.89</v>
      </c>
      <c r="K92" s="20" t="e">
        <f t="shared" si="21"/>
        <v>#DIV/0!</v>
      </c>
      <c r="L92" s="20">
        <f t="shared" si="22"/>
        <v>99.692419825072889</v>
      </c>
    </row>
    <row r="93" spans="2:12">
      <c r="B93" s="67"/>
      <c r="C93" s="67"/>
      <c r="D93" s="69"/>
      <c r="E93" s="69"/>
      <c r="F93" s="69"/>
      <c r="G93" s="10"/>
      <c r="H93" s="10"/>
      <c r="I93" s="10"/>
      <c r="J93" s="20"/>
      <c r="K93" s="20" t="e">
        <f t="shared" si="21"/>
        <v>#DIV/0!</v>
      </c>
      <c r="L93" s="20" t="e">
        <f t="shared" si="22"/>
        <v>#DIV/0!</v>
      </c>
    </row>
    <row r="94" spans="2:12">
      <c r="B94" s="70">
        <v>4</v>
      </c>
      <c r="C94" s="73"/>
      <c r="D94" s="73"/>
      <c r="E94" s="73"/>
      <c r="F94" s="74" t="s">
        <v>105</v>
      </c>
      <c r="G94" s="53">
        <f>G95+G103</f>
        <v>9401.24</v>
      </c>
      <c r="H94" s="53">
        <f t="shared" ref="H94:J94" si="39">H95+H103</f>
        <v>40850</v>
      </c>
      <c r="I94" s="53">
        <f t="shared" si="39"/>
        <v>120675</v>
      </c>
      <c r="J94" s="53">
        <f t="shared" si="39"/>
        <v>105207.52</v>
      </c>
      <c r="K94" s="20">
        <f t="shared" si="21"/>
        <v>1119.0813126779021</v>
      </c>
      <c r="L94" s="20">
        <f t="shared" si="22"/>
        <v>87.182531593122022</v>
      </c>
    </row>
    <row r="95" spans="2:12" ht="23.25" customHeight="1">
      <c r="B95" s="72"/>
      <c r="C95" s="72">
        <v>42</v>
      </c>
      <c r="D95" s="72"/>
      <c r="E95" s="72"/>
      <c r="F95" s="75" t="s">
        <v>106</v>
      </c>
      <c r="G95" s="53">
        <f>G96+G101</f>
        <v>9401.24</v>
      </c>
      <c r="H95" s="53">
        <f t="shared" ref="H95:J95" si="40">H96+H101</f>
        <v>40850</v>
      </c>
      <c r="I95" s="53">
        <f t="shared" si="40"/>
        <v>48050</v>
      </c>
      <c r="J95" s="53">
        <f t="shared" si="40"/>
        <v>33068.160000000003</v>
      </c>
      <c r="K95" s="20">
        <f t="shared" si="21"/>
        <v>351.74253609098378</v>
      </c>
      <c r="L95" s="20">
        <f t="shared" si="22"/>
        <v>68.820312174817914</v>
      </c>
    </row>
    <row r="96" spans="2:12">
      <c r="B96" s="72"/>
      <c r="C96" s="72"/>
      <c r="D96" s="70">
        <v>422</v>
      </c>
      <c r="E96" s="70"/>
      <c r="F96" s="129" t="s">
        <v>107</v>
      </c>
      <c r="G96" s="53">
        <f>G97+G98+G99+G100</f>
        <v>5399.97</v>
      </c>
      <c r="H96" s="53">
        <f t="shared" ref="H96:J96" si="41">H97+H98+H99+H100</f>
        <v>17700</v>
      </c>
      <c r="I96" s="53">
        <f t="shared" si="41"/>
        <v>36600</v>
      </c>
      <c r="J96" s="53">
        <f t="shared" si="41"/>
        <v>20525.89</v>
      </c>
      <c r="K96" s="20">
        <f t="shared" si="21"/>
        <v>380.11118580288405</v>
      </c>
      <c r="L96" s="20">
        <f t="shared" si="22"/>
        <v>56.081666666666663</v>
      </c>
    </row>
    <row r="97" spans="2:12">
      <c r="B97" s="72"/>
      <c r="C97" s="72"/>
      <c r="D97" s="70"/>
      <c r="E97" s="67">
        <v>4221</v>
      </c>
      <c r="F97" s="124" t="s">
        <v>108</v>
      </c>
      <c r="G97" s="10">
        <v>1725.26</v>
      </c>
      <c r="H97" s="10">
        <v>400</v>
      </c>
      <c r="I97" s="56">
        <v>4700</v>
      </c>
      <c r="J97" s="80">
        <v>4757.66</v>
      </c>
      <c r="K97" s="20">
        <f t="shared" si="21"/>
        <v>275.76481226018103</v>
      </c>
      <c r="L97" s="20">
        <f t="shared" si="22"/>
        <v>101.22680851063831</v>
      </c>
    </row>
    <row r="98" spans="2:12">
      <c r="B98" s="72"/>
      <c r="C98" s="72"/>
      <c r="D98" s="70"/>
      <c r="E98" s="67">
        <v>4222</v>
      </c>
      <c r="F98" s="124" t="s">
        <v>109</v>
      </c>
      <c r="G98" s="10">
        <v>0</v>
      </c>
      <c r="H98" s="10">
        <v>0</v>
      </c>
      <c r="I98" s="56">
        <v>0</v>
      </c>
      <c r="J98" s="80">
        <v>319.2</v>
      </c>
      <c r="K98" s="20" t="e">
        <f t="shared" si="21"/>
        <v>#DIV/0!</v>
      </c>
      <c r="L98" s="20" t="e">
        <f t="shared" si="22"/>
        <v>#DIV/0!</v>
      </c>
    </row>
    <row r="99" spans="2:12">
      <c r="B99" s="72"/>
      <c r="C99" s="72"/>
      <c r="D99" s="70"/>
      <c r="E99" s="67">
        <v>4226</v>
      </c>
      <c r="F99" s="124" t="s">
        <v>110</v>
      </c>
      <c r="G99" s="10">
        <v>3490.61</v>
      </c>
      <c r="H99" s="10">
        <v>16300</v>
      </c>
      <c r="I99" s="56">
        <v>21300</v>
      </c>
      <c r="J99" s="80">
        <v>11933.43</v>
      </c>
      <c r="K99" s="20">
        <f t="shared" si="21"/>
        <v>341.87233749974928</v>
      </c>
      <c r="L99" s="20">
        <f t="shared" si="22"/>
        <v>56.025492957746479</v>
      </c>
    </row>
    <row r="100" spans="2:12">
      <c r="B100" s="72"/>
      <c r="C100" s="72"/>
      <c r="D100" s="70"/>
      <c r="E100" s="67">
        <v>4227</v>
      </c>
      <c r="F100" s="124" t="s">
        <v>111</v>
      </c>
      <c r="G100" s="10">
        <v>184.1</v>
      </c>
      <c r="H100" s="10">
        <v>1000</v>
      </c>
      <c r="I100" s="56">
        <v>10600</v>
      </c>
      <c r="J100" s="80">
        <v>3515.6</v>
      </c>
      <c r="K100" s="20">
        <f t="shared" si="21"/>
        <v>1909.6143400325911</v>
      </c>
      <c r="L100" s="20">
        <f t="shared" si="22"/>
        <v>33.166037735849059</v>
      </c>
    </row>
    <row r="101" spans="2:12">
      <c r="B101" s="72"/>
      <c r="C101" s="72"/>
      <c r="D101" s="70">
        <v>424</v>
      </c>
      <c r="E101" s="70"/>
      <c r="F101" s="129" t="s">
        <v>112</v>
      </c>
      <c r="G101" s="53">
        <f>G102</f>
        <v>4001.27</v>
      </c>
      <c r="H101" s="53">
        <f t="shared" ref="H101:J101" si="42">H102</f>
        <v>23150</v>
      </c>
      <c r="I101" s="53">
        <f t="shared" si="42"/>
        <v>11450</v>
      </c>
      <c r="J101" s="53">
        <f t="shared" si="42"/>
        <v>12542.27</v>
      </c>
      <c r="K101" s="20">
        <f t="shared" si="21"/>
        <v>313.45722733032261</v>
      </c>
      <c r="L101" s="20">
        <f t="shared" si="22"/>
        <v>109.53947598253275</v>
      </c>
    </row>
    <row r="102" spans="2:12">
      <c r="B102" s="72"/>
      <c r="C102" s="72"/>
      <c r="D102" s="70"/>
      <c r="E102" s="67">
        <v>4241</v>
      </c>
      <c r="F102" s="124" t="s">
        <v>113</v>
      </c>
      <c r="G102" s="10">
        <v>4001.27</v>
      </c>
      <c r="H102" s="10">
        <v>23150</v>
      </c>
      <c r="I102" s="56">
        <v>11450</v>
      </c>
      <c r="J102" s="80">
        <v>12542.27</v>
      </c>
      <c r="K102" s="20">
        <f t="shared" si="21"/>
        <v>313.45722733032261</v>
      </c>
      <c r="L102" s="20">
        <f t="shared" si="22"/>
        <v>109.53947598253275</v>
      </c>
    </row>
    <row r="103" spans="2:12" ht="25.5">
      <c r="B103" s="72"/>
      <c r="C103" s="29">
        <v>45</v>
      </c>
      <c r="D103" s="70"/>
      <c r="E103" s="70"/>
      <c r="F103" s="128" t="s">
        <v>114</v>
      </c>
      <c r="G103" s="53">
        <f>G104+G105</f>
        <v>0</v>
      </c>
      <c r="H103" s="53">
        <f t="shared" ref="H103:J103" si="43">H104+H105</f>
        <v>0</v>
      </c>
      <c r="I103" s="53">
        <f t="shared" si="43"/>
        <v>72625</v>
      </c>
      <c r="J103" s="53">
        <f t="shared" si="43"/>
        <v>72139.360000000001</v>
      </c>
      <c r="K103" s="20" t="e">
        <f t="shared" si="21"/>
        <v>#DIV/0!</v>
      </c>
      <c r="L103" s="20">
        <f t="shared" si="22"/>
        <v>99.331304647160067</v>
      </c>
    </row>
    <row r="104" spans="2:12">
      <c r="B104" s="72"/>
      <c r="C104" s="29"/>
      <c r="D104" s="70">
        <v>451</v>
      </c>
      <c r="E104" s="70"/>
      <c r="F104" s="129" t="s">
        <v>115</v>
      </c>
      <c r="G104" s="53">
        <v>0</v>
      </c>
      <c r="H104" s="53">
        <v>0</v>
      </c>
      <c r="I104" s="81">
        <v>72625</v>
      </c>
      <c r="J104" s="60">
        <v>72000</v>
      </c>
      <c r="K104" s="20" t="e">
        <f t="shared" si="21"/>
        <v>#DIV/0!</v>
      </c>
      <c r="L104" s="20">
        <f t="shared" si="22"/>
        <v>99.139414802065403</v>
      </c>
    </row>
    <row r="105" spans="2:12">
      <c r="B105" s="72"/>
      <c r="C105" s="29"/>
      <c r="D105" s="70">
        <v>452</v>
      </c>
      <c r="E105" s="70"/>
      <c r="F105" s="129" t="s">
        <v>116</v>
      </c>
      <c r="G105" s="53">
        <v>0</v>
      </c>
      <c r="H105" s="53">
        <v>0</v>
      </c>
      <c r="I105" s="81">
        <v>0</v>
      </c>
      <c r="J105" s="60">
        <v>139.36000000000001</v>
      </c>
      <c r="K105" s="20" t="e">
        <f t="shared" si="21"/>
        <v>#DIV/0!</v>
      </c>
      <c r="L105" s="20" t="e">
        <f t="shared" si="22"/>
        <v>#DIV/0!</v>
      </c>
    </row>
    <row r="106" spans="2:12">
      <c r="B106" s="76"/>
      <c r="C106" s="77"/>
      <c r="D106" s="78"/>
      <c r="E106" s="33"/>
      <c r="F106" s="33"/>
      <c r="G106" s="79"/>
      <c r="H106" s="79"/>
      <c r="I106" s="82"/>
      <c r="J106" s="83"/>
      <c r="K106" s="84"/>
      <c r="L106" s="84"/>
    </row>
    <row r="107" spans="2:12">
      <c r="D107" s="39"/>
      <c r="E107" s="39"/>
      <c r="F107" s="39"/>
      <c r="G107" s="39"/>
      <c r="H107" s="39"/>
      <c r="I107" s="39"/>
      <c r="J107" s="39"/>
      <c r="K107" s="39"/>
      <c r="L107" s="39"/>
    </row>
    <row r="109" spans="2:12" ht="15" customHeight="1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2:12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2:12" ht="4.5" customHeight="1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</row>
  </sheetData>
  <mergeCells count="12">
    <mergeCell ref="B1:L1"/>
    <mergeCell ref="B2:L2"/>
    <mergeCell ref="B3:L3"/>
    <mergeCell ref="B4:L4"/>
    <mergeCell ref="B5:L5"/>
    <mergeCell ref="B41:F41"/>
    <mergeCell ref="B42:F42"/>
    <mergeCell ref="B6:L6"/>
    <mergeCell ref="B7:L7"/>
    <mergeCell ref="B8:F8"/>
    <mergeCell ref="B9:F9"/>
    <mergeCell ref="B40:L40"/>
  </mergeCells>
  <pageMargins left="0.25" right="0.25" top="0.75" bottom="0.75" header="0.3" footer="0.3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opLeftCell="B1" workbookViewId="0">
      <selection activeCell="K2" sqref="K2"/>
    </sheetView>
  </sheetViews>
  <sheetFormatPr defaultColWidth="9" defaultRowHeight="15"/>
  <cols>
    <col min="2" max="2" width="37.7109375" customWidth="1"/>
    <col min="3" max="3" width="13.85546875" customWidth="1"/>
    <col min="4" max="4" width="13.28515625" customWidth="1"/>
    <col min="5" max="5" width="13.85546875" customWidth="1"/>
    <col min="6" max="6" width="13.42578125" customWidth="1"/>
    <col min="7" max="7" width="8.140625" customWidth="1"/>
    <col min="8" max="8" width="8.42578125" customWidth="1"/>
  </cols>
  <sheetData>
    <row r="1" spans="1:8" ht="18">
      <c r="B1" s="2"/>
      <c r="C1" s="2"/>
      <c r="D1" s="2"/>
      <c r="E1" s="2"/>
      <c r="F1" s="23"/>
      <c r="G1" s="23"/>
      <c r="H1" s="23"/>
    </row>
    <row r="2" spans="1:8" ht="15.75" customHeight="1">
      <c r="B2" s="161" t="s">
        <v>117</v>
      </c>
      <c r="C2" s="161"/>
      <c r="D2" s="161"/>
      <c r="E2" s="161"/>
      <c r="F2" s="161"/>
      <c r="G2" s="161"/>
      <c r="H2" s="161"/>
    </row>
    <row r="3" spans="1:8" ht="18">
      <c r="B3" s="4"/>
      <c r="C3" s="4"/>
      <c r="D3" s="4"/>
      <c r="E3" s="4"/>
      <c r="F3" s="25"/>
      <c r="G3" s="25"/>
      <c r="H3" s="25"/>
    </row>
    <row r="4" spans="1:8" ht="46.5" customHeight="1">
      <c r="A4" s="19"/>
      <c r="B4" s="5" t="s">
        <v>27</v>
      </c>
      <c r="C4" s="122" t="s">
        <v>4</v>
      </c>
      <c r="D4" s="122" t="s">
        <v>5</v>
      </c>
      <c r="E4" s="122" t="s">
        <v>6</v>
      </c>
      <c r="F4" s="122" t="s">
        <v>7</v>
      </c>
      <c r="G4" s="5" t="s">
        <v>8</v>
      </c>
      <c r="H4" s="5" t="s">
        <v>9</v>
      </c>
    </row>
    <row r="5" spans="1:8">
      <c r="A5" s="19"/>
      <c r="B5" s="5">
        <v>1</v>
      </c>
      <c r="C5" s="6">
        <v>2</v>
      </c>
      <c r="D5" s="6">
        <v>3</v>
      </c>
      <c r="E5" s="6">
        <v>4</v>
      </c>
      <c r="F5" s="6">
        <v>5</v>
      </c>
      <c r="G5" s="6" t="s">
        <v>10</v>
      </c>
      <c r="H5" s="6" t="s">
        <v>11</v>
      </c>
    </row>
    <row r="6" spans="1:8">
      <c r="A6" s="19"/>
      <c r="B6" s="43" t="s">
        <v>118</v>
      </c>
      <c r="C6" s="44">
        <f>C7+C10+C12+C14+C16</f>
        <v>1426361.54</v>
      </c>
      <c r="D6" s="45">
        <f>D7+D10+D12+D14+D16+D20</f>
        <v>1579674.22</v>
      </c>
      <c r="E6" s="45">
        <f t="shared" ref="E6:F6" si="0">E7+E10+E12+E14+E16+E20</f>
        <v>1863900</v>
      </c>
      <c r="F6" s="45">
        <f t="shared" si="0"/>
        <v>1747489.6099999999</v>
      </c>
      <c r="G6" s="46">
        <f>F6/C6*100</f>
        <v>122.51379198011745</v>
      </c>
      <c r="H6" s="46">
        <f>F6/E6*100</f>
        <v>93.75447234293685</v>
      </c>
    </row>
    <row r="7" spans="1:8">
      <c r="A7" s="47" t="s">
        <v>119</v>
      </c>
      <c r="B7" s="47" t="s">
        <v>120</v>
      </c>
      <c r="C7" s="48">
        <f>C8+C9</f>
        <v>108806.85</v>
      </c>
      <c r="D7" s="48">
        <f>D8+D9</f>
        <v>108934.22</v>
      </c>
      <c r="E7" s="48">
        <f t="shared" ref="E7:F7" si="1">E8+E9</f>
        <v>230112</v>
      </c>
      <c r="F7" s="48">
        <f t="shared" si="1"/>
        <v>205559.21</v>
      </c>
      <c r="G7" s="46">
        <f t="shared" ref="G7:G38" si="2">F7/C7*100</f>
        <v>188.92120303087535</v>
      </c>
      <c r="H7" s="46">
        <f t="shared" ref="H7:H38" si="3">F7/E7*100</f>
        <v>89.330069705187029</v>
      </c>
    </row>
    <row r="8" spans="1:8" ht="23.25">
      <c r="A8" s="49" t="s">
        <v>121</v>
      </c>
      <c r="B8" s="50" t="s">
        <v>122</v>
      </c>
      <c r="C8" s="10">
        <v>50995.89</v>
      </c>
      <c r="D8" s="10">
        <v>60490</v>
      </c>
      <c r="E8" s="10">
        <v>184746</v>
      </c>
      <c r="F8" s="51">
        <v>157263.21</v>
      </c>
      <c r="G8" s="46">
        <f t="shared" si="2"/>
        <v>308.38408742351589</v>
      </c>
      <c r="H8" s="46">
        <f t="shared" si="3"/>
        <v>85.124013510441358</v>
      </c>
    </row>
    <row r="9" spans="1:8">
      <c r="A9" s="49" t="s">
        <v>123</v>
      </c>
      <c r="B9" s="52" t="s">
        <v>124</v>
      </c>
      <c r="C9" s="10">
        <v>57810.96</v>
      </c>
      <c r="D9" s="10">
        <v>48444.22</v>
      </c>
      <c r="E9" s="10">
        <v>45366</v>
      </c>
      <c r="F9" s="51">
        <v>48296</v>
      </c>
      <c r="G9" s="46">
        <f t="shared" si="2"/>
        <v>83.541252385360849</v>
      </c>
      <c r="H9" s="46">
        <f t="shared" si="3"/>
        <v>106.45858131640435</v>
      </c>
    </row>
    <row r="10" spans="1:8">
      <c r="A10" s="47" t="s">
        <v>125</v>
      </c>
      <c r="B10" s="47" t="s">
        <v>126</v>
      </c>
      <c r="C10" s="53">
        <f>C11</f>
        <v>1602.3</v>
      </c>
      <c r="D10" s="53">
        <f>D11</f>
        <v>2000</v>
      </c>
      <c r="E10" s="53">
        <f t="shared" ref="E10:F10" si="4">E11</f>
        <v>2000</v>
      </c>
      <c r="F10" s="53">
        <f t="shared" si="4"/>
        <v>1916.37</v>
      </c>
      <c r="G10" s="46">
        <f t="shared" si="2"/>
        <v>119.60119827747613</v>
      </c>
      <c r="H10" s="46">
        <f t="shared" si="3"/>
        <v>95.8185</v>
      </c>
    </row>
    <row r="11" spans="1:8">
      <c r="A11" s="49" t="s">
        <v>127</v>
      </c>
      <c r="B11" s="49" t="s">
        <v>128</v>
      </c>
      <c r="C11" s="10">
        <v>1602.3</v>
      </c>
      <c r="D11" s="10">
        <v>2000</v>
      </c>
      <c r="E11" s="54">
        <v>2000</v>
      </c>
      <c r="F11" s="19">
        <v>1916.37</v>
      </c>
      <c r="G11" s="46">
        <f t="shared" si="2"/>
        <v>119.60119827747613</v>
      </c>
      <c r="H11" s="46">
        <f t="shared" si="3"/>
        <v>95.8185</v>
      </c>
    </row>
    <row r="12" spans="1:8">
      <c r="A12" s="47" t="s">
        <v>129</v>
      </c>
      <c r="B12" s="47" t="s">
        <v>130</v>
      </c>
      <c r="C12" s="53">
        <f>C13</f>
        <v>6668.54</v>
      </c>
      <c r="D12" s="53">
        <f>D13</f>
        <v>5500</v>
      </c>
      <c r="E12" s="53">
        <f t="shared" ref="E12:F12" si="5">E13</f>
        <v>4502</v>
      </c>
      <c r="F12" s="53">
        <f t="shared" si="5"/>
        <v>5171.32</v>
      </c>
      <c r="G12" s="46">
        <f t="shared" si="2"/>
        <v>77.548009009468331</v>
      </c>
      <c r="H12" s="46">
        <f t="shared" si="3"/>
        <v>114.86717014660151</v>
      </c>
    </row>
    <row r="13" spans="1:8">
      <c r="A13" s="49" t="s">
        <v>131</v>
      </c>
      <c r="B13" s="49" t="s">
        <v>132</v>
      </c>
      <c r="C13" s="10">
        <v>6668.54</v>
      </c>
      <c r="D13" s="10">
        <v>5500</v>
      </c>
      <c r="E13" s="54">
        <v>4502</v>
      </c>
      <c r="F13" s="19">
        <v>5171.32</v>
      </c>
      <c r="G13" s="46">
        <f t="shared" si="2"/>
        <v>77.548009009468331</v>
      </c>
      <c r="H13" s="46">
        <f t="shared" si="3"/>
        <v>114.86717014660151</v>
      </c>
    </row>
    <row r="14" spans="1:8">
      <c r="A14" s="47" t="s">
        <v>133</v>
      </c>
      <c r="B14" s="47" t="s">
        <v>134</v>
      </c>
      <c r="C14" s="53">
        <f>C15</f>
        <v>64794.98</v>
      </c>
      <c r="D14" s="53">
        <f>D15</f>
        <v>60050</v>
      </c>
      <c r="E14" s="53">
        <f t="shared" ref="E14:F14" si="6">E15</f>
        <v>37898</v>
      </c>
      <c r="F14" s="53">
        <f t="shared" si="6"/>
        <v>38431.06</v>
      </c>
      <c r="G14" s="46">
        <f t="shared" si="2"/>
        <v>59.311786190843783</v>
      </c>
      <c r="H14" s="46">
        <f t="shared" si="3"/>
        <v>101.40656499023694</v>
      </c>
    </row>
    <row r="15" spans="1:8">
      <c r="A15" s="55" t="s">
        <v>135</v>
      </c>
      <c r="B15" s="49" t="s">
        <v>136</v>
      </c>
      <c r="C15" s="10">
        <v>64794.98</v>
      </c>
      <c r="D15" s="10">
        <v>60050</v>
      </c>
      <c r="E15" s="54">
        <v>37898</v>
      </c>
      <c r="F15" s="19">
        <v>38431.06</v>
      </c>
      <c r="G15" s="46">
        <f t="shared" si="2"/>
        <v>59.311786190843783</v>
      </c>
      <c r="H15" s="46">
        <f t="shared" si="3"/>
        <v>101.40656499023694</v>
      </c>
    </row>
    <row r="16" spans="1:8">
      <c r="A16" s="47" t="s">
        <v>137</v>
      </c>
      <c r="B16" s="47" t="s">
        <v>138</v>
      </c>
      <c r="C16" s="53">
        <f>C17+C18+C19</f>
        <v>1244488.8700000001</v>
      </c>
      <c r="D16" s="53">
        <f>D17+D18+D19</f>
        <v>1403190</v>
      </c>
      <c r="E16" s="53">
        <f t="shared" ref="E16:F16" si="7">E17+E18+E19</f>
        <v>1589388</v>
      </c>
      <c r="F16" s="53">
        <f t="shared" si="7"/>
        <v>1496411.65</v>
      </c>
      <c r="G16" s="46">
        <f t="shared" si="2"/>
        <v>120.24307216182655</v>
      </c>
      <c r="H16" s="46">
        <f t="shared" si="3"/>
        <v>94.150179188467504</v>
      </c>
    </row>
    <row r="17" spans="1:11" ht="15.75" customHeight="1">
      <c r="A17" s="49" t="s">
        <v>139</v>
      </c>
      <c r="B17" s="49" t="s">
        <v>140</v>
      </c>
      <c r="C17" s="10">
        <v>1218086.3700000001</v>
      </c>
      <c r="D17" s="10">
        <v>1375630</v>
      </c>
      <c r="E17" s="56">
        <v>1570653</v>
      </c>
      <c r="F17" s="51">
        <v>1475755.22</v>
      </c>
      <c r="G17" s="46">
        <f t="shared" si="2"/>
        <v>121.15357796836687</v>
      </c>
      <c r="H17" s="46">
        <f t="shared" si="3"/>
        <v>93.958068395756413</v>
      </c>
    </row>
    <row r="18" spans="1:11" ht="15.75" customHeight="1">
      <c r="A18" s="49" t="s">
        <v>141</v>
      </c>
      <c r="B18" s="49" t="s">
        <v>142</v>
      </c>
      <c r="C18" s="10">
        <v>16576.599999999999</v>
      </c>
      <c r="D18" s="10">
        <v>8520</v>
      </c>
      <c r="E18" s="10">
        <v>8150</v>
      </c>
      <c r="F18" s="51">
        <v>8150</v>
      </c>
      <c r="G18" s="46">
        <f t="shared" si="2"/>
        <v>49.16569139630564</v>
      </c>
      <c r="H18" s="46">
        <f t="shared" si="3"/>
        <v>100</v>
      </c>
    </row>
    <row r="19" spans="1:11">
      <c r="A19" s="49" t="s">
        <v>143</v>
      </c>
      <c r="B19" s="49" t="s">
        <v>144</v>
      </c>
      <c r="C19" s="10">
        <v>9825.9</v>
      </c>
      <c r="D19" s="10">
        <v>19040</v>
      </c>
      <c r="E19" s="10">
        <v>10585</v>
      </c>
      <c r="F19" s="51">
        <v>12506.43</v>
      </c>
      <c r="G19" s="46">
        <f t="shared" si="2"/>
        <v>127.28024913748359</v>
      </c>
      <c r="H19" s="46">
        <f t="shared" si="3"/>
        <v>118.15238545111006</v>
      </c>
    </row>
    <row r="20" spans="1:11" ht="26.25">
      <c r="A20" s="47" t="s">
        <v>145</v>
      </c>
      <c r="B20" s="57" t="s">
        <v>146</v>
      </c>
      <c r="C20" s="53">
        <f>C21</f>
        <v>128.79</v>
      </c>
      <c r="D20" s="53">
        <f>D21</f>
        <v>0</v>
      </c>
      <c r="E20" s="53">
        <f t="shared" ref="E20:F20" si="8">E21</f>
        <v>0</v>
      </c>
      <c r="F20" s="53">
        <f t="shared" si="8"/>
        <v>0</v>
      </c>
      <c r="G20" s="46">
        <f t="shared" si="2"/>
        <v>0</v>
      </c>
      <c r="H20" s="46" t="e">
        <f t="shared" si="3"/>
        <v>#DIV/0!</v>
      </c>
    </row>
    <row r="21" spans="1:11" ht="26.25" customHeight="1">
      <c r="A21" s="49" t="s">
        <v>147</v>
      </c>
      <c r="B21" s="58" t="s">
        <v>148</v>
      </c>
      <c r="C21" s="58">
        <v>128.79</v>
      </c>
      <c r="D21" s="10">
        <v>0</v>
      </c>
      <c r="E21" s="26">
        <v>0</v>
      </c>
      <c r="F21" s="19">
        <v>0</v>
      </c>
      <c r="G21" s="46">
        <f t="shared" si="2"/>
        <v>0</v>
      </c>
      <c r="H21" s="46" t="e">
        <f t="shared" si="3"/>
        <v>#DIV/0!</v>
      </c>
    </row>
    <row r="22" spans="1:11">
      <c r="A22" s="19"/>
      <c r="B22" s="29"/>
      <c r="C22" s="26"/>
      <c r="D22" s="26"/>
      <c r="E22" s="54"/>
      <c r="F22" s="19"/>
      <c r="G22" s="46" t="e">
        <f t="shared" si="2"/>
        <v>#DIV/0!</v>
      </c>
      <c r="H22" s="46" t="e">
        <f t="shared" si="3"/>
        <v>#DIV/0!</v>
      </c>
    </row>
    <row r="23" spans="1:11">
      <c r="A23" s="19"/>
      <c r="B23" s="59" t="s">
        <v>149</v>
      </c>
      <c r="C23" s="53">
        <f>C24+C27+C29+C31+C33+C37</f>
        <v>1440529.1500000001</v>
      </c>
      <c r="D23" s="53">
        <f>D24+D27+D29+D31+D33+D37</f>
        <v>1599674.22</v>
      </c>
      <c r="E23" s="53">
        <f t="shared" ref="E23:F23" si="9">E24+E27+E29+E31+E33+E37</f>
        <v>1902487</v>
      </c>
      <c r="F23" s="53">
        <f t="shared" si="9"/>
        <v>1765942.0899999999</v>
      </c>
      <c r="G23" s="46">
        <f t="shared" si="2"/>
        <v>122.58981985890391</v>
      </c>
      <c r="H23" s="46">
        <f t="shared" si="3"/>
        <v>92.822820339902449</v>
      </c>
    </row>
    <row r="24" spans="1:11">
      <c r="A24" s="47" t="s">
        <v>119</v>
      </c>
      <c r="B24" s="47" t="s">
        <v>150</v>
      </c>
      <c r="C24" s="53">
        <f>C25+C26</f>
        <v>108806.85</v>
      </c>
      <c r="D24" s="53">
        <f>D25+D26</f>
        <v>108934.22</v>
      </c>
      <c r="E24" s="53">
        <f t="shared" ref="E24:F24" si="10">E25+E26</f>
        <v>230112</v>
      </c>
      <c r="F24" s="53">
        <f t="shared" si="10"/>
        <v>205559.21</v>
      </c>
      <c r="G24" s="46">
        <f t="shared" si="2"/>
        <v>188.92120303087535</v>
      </c>
      <c r="H24" s="46">
        <f t="shared" si="3"/>
        <v>89.330069705187029</v>
      </c>
    </row>
    <row r="25" spans="1:11" ht="23.25">
      <c r="A25" s="49" t="s">
        <v>121</v>
      </c>
      <c r="B25" s="50" t="s">
        <v>151</v>
      </c>
      <c r="C25" s="10">
        <v>50995.89</v>
      </c>
      <c r="D25" s="10">
        <v>60490</v>
      </c>
      <c r="E25" s="56">
        <v>184746</v>
      </c>
      <c r="F25" s="19">
        <v>157263.21</v>
      </c>
      <c r="G25" s="46">
        <f t="shared" si="2"/>
        <v>308.38408742351589</v>
      </c>
      <c r="H25" s="46">
        <f t="shared" si="3"/>
        <v>85.124013510441358</v>
      </c>
    </row>
    <row r="26" spans="1:11">
      <c r="A26" s="49" t="s">
        <v>123</v>
      </c>
      <c r="B26" s="52" t="s">
        <v>124</v>
      </c>
      <c r="C26" s="10">
        <v>57810.96</v>
      </c>
      <c r="D26" s="10">
        <v>48444.22</v>
      </c>
      <c r="E26" s="56">
        <v>45366</v>
      </c>
      <c r="F26" s="19">
        <v>48296</v>
      </c>
      <c r="G26" s="46">
        <f t="shared" si="2"/>
        <v>83.541252385360849</v>
      </c>
      <c r="H26" s="46">
        <f t="shared" si="3"/>
        <v>106.45858131640435</v>
      </c>
    </row>
    <row r="27" spans="1:11">
      <c r="A27" s="47" t="s">
        <v>125</v>
      </c>
      <c r="B27" s="47" t="s">
        <v>126</v>
      </c>
      <c r="C27" s="60">
        <f>C28</f>
        <v>1602.3</v>
      </c>
      <c r="D27" s="60">
        <f>D28</f>
        <v>2000</v>
      </c>
      <c r="E27" s="60">
        <f t="shared" ref="E27:F27" si="11">E28</f>
        <v>2000</v>
      </c>
      <c r="F27" s="60">
        <f t="shared" si="11"/>
        <v>1916.37</v>
      </c>
      <c r="G27" s="46">
        <f t="shared" si="2"/>
        <v>119.60119827747613</v>
      </c>
      <c r="H27" s="46">
        <f t="shared" si="3"/>
        <v>95.8185</v>
      </c>
    </row>
    <row r="28" spans="1:11" ht="15" customHeight="1">
      <c r="A28" s="49" t="s">
        <v>127</v>
      </c>
      <c r="B28" s="49" t="s">
        <v>128</v>
      </c>
      <c r="C28" s="61">
        <v>1602.3</v>
      </c>
      <c r="D28" s="61">
        <v>2000</v>
      </c>
      <c r="E28" s="61">
        <v>2000</v>
      </c>
      <c r="F28" s="62">
        <v>1916.37</v>
      </c>
      <c r="G28" s="46">
        <f t="shared" si="2"/>
        <v>119.60119827747613</v>
      </c>
      <c r="H28" s="46">
        <f t="shared" si="3"/>
        <v>95.8185</v>
      </c>
      <c r="I28" s="42"/>
      <c r="J28" s="42"/>
      <c r="K28" s="42"/>
    </row>
    <row r="29" spans="1:11">
      <c r="A29" s="47" t="s">
        <v>129</v>
      </c>
      <c r="B29" s="47" t="s">
        <v>152</v>
      </c>
      <c r="C29" s="61">
        <f>C30</f>
        <v>6821.21</v>
      </c>
      <c r="D29" s="61">
        <f>D30</f>
        <v>7000</v>
      </c>
      <c r="E29" s="61">
        <f t="shared" ref="E29:F29" si="12">E30</f>
        <v>6769</v>
      </c>
      <c r="F29" s="61">
        <f t="shared" si="12"/>
        <v>6395.64</v>
      </c>
      <c r="G29" s="46">
        <f t="shared" si="2"/>
        <v>93.761077580077441</v>
      </c>
      <c r="H29" s="46">
        <f t="shared" si="3"/>
        <v>94.484266509085543</v>
      </c>
      <c r="I29" s="42"/>
      <c r="J29" s="42"/>
      <c r="K29" s="42"/>
    </row>
    <row r="30" spans="1:11">
      <c r="A30" s="49" t="s">
        <v>131</v>
      </c>
      <c r="B30" s="49" t="s">
        <v>153</v>
      </c>
      <c r="C30" s="61">
        <v>6821.21</v>
      </c>
      <c r="D30" s="61">
        <v>7000</v>
      </c>
      <c r="E30" s="61">
        <v>6769</v>
      </c>
      <c r="F30" s="62">
        <v>6395.64</v>
      </c>
      <c r="G30" s="46">
        <f t="shared" si="2"/>
        <v>93.761077580077441</v>
      </c>
      <c r="H30" s="46">
        <f t="shared" si="3"/>
        <v>94.484266509085543</v>
      </c>
      <c r="I30" s="42"/>
      <c r="J30" s="42"/>
      <c r="K30" s="42"/>
    </row>
    <row r="31" spans="1:11">
      <c r="A31" s="47" t="s">
        <v>133</v>
      </c>
      <c r="B31" s="47" t="s">
        <v>134</v>
      </c>
      <c r="C31" s="60">
        <f>C32</f>
        <v>50272</v>
      </c>
      <c r="D31" s="60">
        <f>D32</f>
        <v>75050</v>
      </c>
      <c r="E31" s="60">
        <f t="shared" ref="E31:F31" si="13">E32</f>
        <v>65070</v>
      </c>
      <c r="F31" s="60">
        <f t="shared" si="13"/>
        <v>52390.13</v>
      </c>
      <c r="G31" s="46">
        <f t="shared" si="2"/>
        <v>104.21333943348185</v>
      </c>
      <c r="H31" s="46">
        <f t="shared" si="3"/>
        <v>80.513493161211002</v>
      </c>
    </row>
    <row r="32" spans="1:11">
      <c r="A32" s="55" t="s">
        <v>135</v>
      </c>
      <c r="B32" s="49" t="s">
        <v>136</v>
      </c>
      <c r="C32" s="20">
        <v>50272</v>
      </c>
      <c r="D32" s="20">
        <v>75050</v>
      </c>
      <c r="E32" s="20">
        <v>65070</v>
      </c>
      <c r="F32" s="19">
        <v>52390.13</v>
      </c>
      <c r="G32" s="46">
        <f t="shared" si="2"/>
        <v>104.21333943348185</v>
      </c>
      <c r="H32" s="46">
        <f t="shared" si="3"/>
        <v>80.513493161211002</v>
      </c>
    </row>
    <row r="33" spans="1:8">
      <c r="A33" s="47" t="s">
        <v>137</v>
      </c>
      <c r="B33" s="47" t="s">
        <v>138</v>
      </c>
      <c r="C33" s="60">
        <f>C34+C35+C36</f>
        <v>1272898</v>
      </c>
      <c r="D33" s="60">
        <f>D34+D35+D36</f>
        <v>1406690</v>
      </c>
      <c r="E33" s="60">
        <f t="shared" ref="E33:F33" si="14">E34+E35+E36</f>
        <v>1598536</v>
      </c>
      <c r="F33" s="60">
        <f t="shared" si="14"/>
        <v>1499680.7399999998</v>
      </c>
      <c r="G33" s="46">
        <f t="shared" si="2"/>
        <v>117.81625393393655</v>
      </c>
      <c r="H33" s="46">
        <f t="shared" si="3"/>
        <v>93.815887787325394</v>
      </c>
    </row>
    <row r="34" spans="1:8">
      <c r="A34" s="49" t="s">
        <v>139</v>
      </c>
      <c r="B34" s="49" t="s">
        <v>140</v>
      </c>
      <c r="C34" s="20">
        <v>1221077</v>
      </c>
      <c r="D34" s="20">
        <v>1375630</v>
      </c>
      <c r="E34" s="20">
        <v>1572019</v>
      </c>
      <c r="F34" s="19">
        <v>1481234.19</v>
      </c>
      <c r="G34" s="46">
        <f t="shared" si="2"/>
        <v>121.30555157455262</v>
      </c>
      <c r="H34" s="46">
        <f t="shared" si="3"/>
        <v>94.224954660217207</v>
      </c>
    </row>
    <row r="35" spans="1:8">
      <c r="A35" s="49" t="s">
        <v>141</v>
      </c>
      <c r="B35" s="49" t="s">
        <v>142</v>
      </c>
      <c r="C35" s="20">
        <v>38862</v>
      </c>
      <c r="D35" s="20">
        <v>12020</v>
      </c>
      <c r="E35" s="20">
        <v>20277</v>
      </c>
      <c r="F35" s="19">
        <v>10285.16</v>
      </c>
      <c r="G35" s="46">
        <f t="shared" si="2"/>
        <v>26.465853533014254</v>
      </c>
      <c r="H35" s="46">
        <f t="shared" si="3"/>
        <v>50.723282536864424</v>
      </c>
    </row>
    <row r="36" spans="1:8">
      <c r="A36" s="49" t="s">
        <v>143</v>
      </c>
      <c r="B36" s="49" t="s">
        <v>144</v>
      </c>
      <c r="C36" s="20">
        <v>12959</v>
      </c>
      <c r="D36" s="20">
        <v>19040</v>
      </c>
      <c r="E36" s="20">
        <v>6240</v>
      </c>
      <c r="F36" s="19">
        <v>8161.39</v>
      </c>
      <c r="G36" s="46">
        <f t="shared" si="2"/>
        <v>62.97854772744811</v>
      </c>
      <c r="H36" s="46">
        <f t="shared" si="3"/>
        <v>130.7915064102564</v>
      </c>
    </row>
    <row r="37" spans="1:8" ht="26.25">
      <c r="A37" s="63" t="s">
        <v>145</v>
      </c>
      <c r="B37" s="57" t="s">
        <v>154</v>
      </c>
      <c r="C37" s="60">
        <f>C38</f>
        <v>128.79</v>
      </c>
      <c r="D37" s="60">
        <f>D38</f>
        <v>0</v>
      </c>
      <c r="E37" s="60">
        <f>E38</f>
        <v>0</v>
      </c>
      <c r="F37" s="60">
        <f>F38</f>
        <v>0</v>
      </c>
      <c r="G37" s="46">
        <f t="shared" si="2"/>
        <v>0</v>
      </c>
      <c r="H37" s="46" t="e">
        <f t="shared" si="3"/>
        <v>#DIV/0!</v>
      </c>
    </row>
    <row r="38" spans="1:8" ht="26.25">
      <c r="A38" s="49" t="s">
        <v>147</v>
      </c>
      <c r="B38" s="58" t="s">
        <v>155</v>
      </c>
      <c r="C38" s="64">
        <v>128.79</v>
      </c>
      <c r="D38" s="20">
        <v>0</v>
      </c>
      <c r="E38" s="20">
        <v>0</v>
      </c>
      <c r="F38" s="19"/>
      <c r="G38" s="46">
        <f t="shared" si="2"/>
        <v>0</v>
      </c>
      <c r="H38" s="46" t="e">
        <f t="shared" si="3"/>
        <v>#DIV/0!</v>
      </c>
    </row>
  </sheetData>
  <mergeCells count="1">
    <mergeCell ref="B2:H2"/>
  </mergeCells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"/>
  <sheetViews>
    <sheetView topLeftCell="B1" workbookViewId="0">
      <selection activeCell="E26" sqref="E26"/>
    </sheetView>
  </sheetViews>
  <sheetFormatPr defaultColWidth="9" defaultRowHeight="15"/>
  <cols>
    <col min="2" max="2" width="37.7109375" customWidth="1"/>
    <col min="3" max="6" width="25.28515625" customWidth="1"/>
    <col min="7" max="8" width="15.7109375" customWidth="1"/>
  </cols>
  <sheetData>
    <row r="1" spans="2:8" ht="18">
      <c r="B1" s="2"/>
      <c r="C1" s="2"/>
      <c r="D1" s="2"/>
      <c r="E1" s="2"/>
      <c r="F1" s="23"/>
      <c r="G1" s="23"/>
      <c r="H1" s="23"/>
    </row>
    <row r="2" spans="2:8" ht="15.75" customHeight="1">
      <c r="B2" s="161" t="s">
        <v>156</v>
      </c>
      <c r="C2" s="161"/>
      <c r="D2" s="161"/>
      <c r="E2" s="161"/>
      <c r="F2" s="161"/>
      <c r="G2" s="161"/>
      <c r="H2" s="161"/>
    </row>
    <row r="3" spans="2:8" ht="18">
      <c r="B3" s="4"/>
      <c r="C3" s="4"/>
      <c r="D3" s="4"/>
      <c r="E3" s="4"/>
      <c r="F3" s="25"/>
      <c r="G3" s="25"/>
      <c r="H3" s="25"/>
    </row>
    <row r="4" spans="2:8" ht="25.5">
      <c r="B4" s="5" t="s">
        <v>27</v>
      </c>
      <c r="C4" s="122" t="s">
        <v>4</v>
      </c>
      <c r="D4" s="122" t="s">
        <v>5</v>
      </c>
      <c r="E4" s="122" t="s">
        <v>6</v>
      </c>
      <c r="F4" s="122" t="s">
        <v>7</v>
      </c>
      <c r="G4" s="122" t="s">
        <v>8</v>
      </c>
      <c r="H4" s="122" t="s">
        <v>9</v>
      </c>
    </row>
    <row r="5" spans="2:8">
      <c r="B5" s="6">
        <v>1</v>
      </c>
      <c r="C5" s="6">
        <v>2</v>
      </c>
      <c r="D5" s="6">
        <v>3</v>
      </c>
      <c r="E5" s="6">
        <v>4</v>
      </c>
      <c r="F5" s="6">
        <v>5</v>
      </c>
      <c r="G5" s="6" t="s">
        <v>10</v>
      </c>
      <c r="H5" s="6" t="s">
        <v>11</v>
      </c>
    </row>
    <row r="6" spans="2:8" ht="15.75" customHeight="1">
      <c r="B6" s="29" t="s">
        <v>57</v>
      </c>
      <c r="C6" s="10">
        <f>C7</f>
        <v>1440529.15</v>
      </c>
      <c r="D6" s="10">
        <f>D7</f>
        <v>1599674.22</v>
      </c>
      <c r="E6" s="10">
        <f t="shared" ref="E6:F6" si="0">E7</f>
        <v>1902487</v>
      </c>
      <c r="F6" s="10">
        <f t="shared" si="0"/>
        <v>1765942.09</v>
      </c>
      <c r="G6" s="20">
        <f>F6/C6*100</f>
        <v>122.58981985890394</v>
      </c>
      <c r="H6" s="20">
        <f>F6/E6*100</f>
        <v>92.822820339902449</v>
      </c>
    </row>
    <row r="7" spans="2:8" ht="15.75" customHeight="1">
      <c r="B7" s="29" t="s">
        <v>157</v>
      </c>
      <c r="C7" s="10">
        <f>C8+C9</f>
        <v>1440529.15</v>
      </c>
      <c r="D7" s="10">
        <f>D8+D9</f>
        <v>1599674.22</v>
      </c>
      <c r="E7" s="10">
        <f t="shared" ref="E7:F7" si="1">E8+E9</f>
        <v>1902487</v>
      </c>
      <c r="F7" s="10">
        <f t="shared" si="1"/>
        <v>1765942.09</v>
      </c>
      <c r="G7" s="20">
        <f t="shared" ref="G7:G9" si="2">F7/C7*100</f>
        <v>122.58981985890394</v>
      </c>
      <c r="H7" s="20">
        <f t="shared" ref="H7:H9" si="3">F7/E7*100</f>
        <v>92.822820339902449</v>
      </c>
    </row>
    <row r="8" spans="2:8">
      <c r="B8" s="126" t="s">
        <v>158</v>
      </c>
      <c r="C8" s="10">
        <v>1390975.52</v>
      </c>
      <c r="D8" s="10">
        <v>1546024.22</v>
      </c>
      <c r="E8" s="10">
        <v>1833727</v>
      </c>
      <c r="F8" s="20">
        <v>1687512.36</v>
      </c>
      <c r="G8" s="20">
        <f t="shared" si="2"/>
        <v>121.31862392517161</v>
      </c>
      <c r="H8" s="20">
        <f t="shared" si="3"/>
        <v>92.026368156219547</v>
      </c>
    </row>
    <row r="9" spans="2:8">
      <c r="B9" s="30" t="s">
        <v>159</v>
      </c>
      <c r="C9" s="31">
        <v>49553.63</v>
      </c>
      <c r="D9" s="31">
        <v>53650</v>
      </c>
      <c r="E9" s="31">
        <v>68760</v>
      </c>
      <c r="F9" s="32">
        <v>78429.73</v>
      </c>
      <c r="G9" s="20">
        <f t="shared" si="2"/>
        <v>158.27242121313816</v>
      </c>
      <c r="H9" s="20">
        <f t="shared" si="3"/>
        <v>114.06301628853986</v>
      </c>
    </row>
    <row r="10" spans="2:8">
      <c r="B10" s="33"/>
      <c r="C10" s="34"/>
      <c r="D10" s="34"/>
      <c r="E10" s="34"/>
      <c r="F10" s="35"/>
      <c r="G10" s="35"/>
      <c r="H10" s="35"/>
    </row>
    <row r="11" spans="2:8">
      <c r="B11" s="36"/>
      <c r="C11" s="37"/>
      <c r="D11" s="37"/>
      <c r="E11" s="38"/>
      <c r="F11" s="39"/>
      <c r="G11" s="39"/>
      <c r="H11" s="39"/>
    </row>
    <row r="12" spans="2:8">
      <c r="B12" s="40"/>
      <c r="C12" s="37"/>
      <c r="D12" s="37"/>
      <c r="E12" s="38"/>
      <c r="F12" s="39"/>
      <c r="G12" s="39"/>
      <c r="H12" s="39"/>
    </row>
    <row r="13" spans="2:8">
      <c r="B13" s="41"/>
      <c r="C13" s="37"/>
      <c r="D13" s="37"/>
      <c r="E13" s="38"/>
      <c r="F13" s="39"/>
      <c r="G13" s="39"/>
      <c r="H13" s="39"/>
    </row>
    <row r="15" spans="2:8">
      <c r="B15" s="42"/>
      <c r="C15" s="42"/>
      <c r="D15" s="42"/>
      <c r="E15" s="42"/>
      <c r="F15" s="42"/>
      <c r="G15" s="42"/>
      <c r="H15" s="42"/>
    </row>
    <row r="16" spans="2:8">
      <c r="B16" s="42"/>
      <c r="C16" s="42"/>
      <c r="D16" s="42"/>
      <c r="E16" s="42"/>
      <c r="F16" s="42"/>
      <c r="G16" s="42"/>
      <c r="H16" s="42"/>
    </row>
    <row r="17" spans="2:8">
      <c r="B17" s="42"/>
      <c r="C17" s="42"/>
      <c r="D17" s="42"/>
      <c r="E17" s="42"/>
      <c r="F17" s="42"/>
      <c r="G17" s="42"/>
      <c r="H17" s="42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6"/>
  <sheetViews>
    <sheetView topLeftCell="B4" workbookViewId="0">
      <selection activeCell="C3" sqref="C3"/>
    </sheetView>
  </sheetViews>
  <sheetFormatPr defaultColWidth="9" defaultRowHeight="15"/>
  <cols>
    <col min="2" max="2" width="7.42578125" customWidth="1"/>
    <col min="3" max="3" width="8.42578125" customWidth="1"/>
    <col min="4" max="4" width="9.140625" customWidth="1"/>
    <col min="5" max="5" width="37" customWidth="1"/>
    <col min="6" max="6" width="14.42578125" customWidth="1"/>
    <col min="7" max="7" width="18.140625" customWidth="1"/>
    <col min="8" max="8" width="13.7109375" customWidth="1"/>
    <col min="9" max="9" width="10.5703125" customWidth="1"/>
    <col min="10" max="10" width="24.28515625" customWidth="1"/>
  </cols>
  <sheetData>
    <row r="1" spans="2:10" ht="18">
      <c r="B1" s="2"/>
      <c r="C1" s="2"/>
      <c r="D1" s="2"/>
      <c r="E1" s="2"/>
      <c r="F1" s="2"/>
      <c r="G1" s="2"/>
      <c r="H1" s="2"/>
      <c r="I1" s="23"/>
      <c r="J1" s="23"/>
    </row>
    <row r="2" spans="2:10" ht="18" customHeight="1">
      <c r="B2" s="161" t="s">
        <v>160</v>
      </c>
      <c r="C2" s="161"/>
      <c r="D2" s="161"/>
      <c r="E2" s="161"/>
      <c r="F2" s="161"/>
      <c r="G2" s="161"/>
      <c r="H2" s="161"/>
      <c r="I2" s="161"/>
      <c r="J2" s="24"/>
    </row>
    <row r="3" spans="2:10" ht="18">
      <c r="B3" s="4"/>
      <c r="C3" s="4"/>
      <c r="D3" s="4"/>
      <c r="E3" s="4"/>
      <c r="F3" s="4"/>
      <c r="G3" s="4"/>
      <c r="H3" s="4"/>
      <c r="I3" s="25"/>
      <c r="J3" s="23"/>
    </row>
    <row r="4" spans="2:10" ht="15.75">
      <c r="B4" s="216" t="s">
        <v>161</v>
      </c>
      <c r="C4" s="216"/>
      <c r="D4" s="216"/>
      <c r="E4" s="216"/>
      <c r="F4" s="216"/>
      <c r="G4" s="216"/>
      <c r="H4" s="216"/>
      <c r="I4" s="216"/>
    </row>
    <row r="5" spans="2:10" ht="18">
      <c r="B5" s="4"/>
      <c r="C5" s="4"/>
      <c r="D5" s="4"/>
      <c r="E5" s="4"/>
      <c r="F5" s="4"/>
      <c r="G5" s="4"/>
      <c r="H5" s="4"/>
      <c r="I5" s="25"/>
    </row>
    <row r="6" spans="2:10" ht="48.75" customHeight="1">
      <c r="B6" s="182" t="s">
        <v>27</v>
      </c>
      <c r="C6" s="183"/>
      <c r="D6" s="183"/>
      <c r="E6" s="184"/>
      <c r="F6" s="122" t="s">
        <v>5</v>
      </c>
      <c r="G6" s="122" t="s">
        <v>6</v>
      </c>
      <c r="H6" s="122" t="s">
        <v>7</v>
      </c>
      <c r="I6" s="5" t="s">
        <v>9</v>
      </c>
    </row>
    <row r="7" spans="2:10" s="1" customFormat="1" ht="11.25">
      <c r="B7" s="185">
        <v>1</v>
      </c>
      <c r="C7" s="186"/>
      <c r="D7" s="186"/>
      <c r="E7" s="187"/>
      <c r="F7" s="6">
        <v>2</v>
      </c>
      <c r="G7" s="6">
        <v>3</v>
      </c>
      <c r="H7" s="6">
        <v>4</v>
      </c>
      <c r="I7" s="6" t="s">
        <v>162</v>
      </c>
    </row>
    <row r="8" spans="2:10" ht="30" customHeight="1">
      <c r="B8" s="189">
        <v>15657</v>
      </c>
      <c r="C8" s="190"/>
      <c r="D8" s="191"/>
      <c r="E8" s="131" t="s">
        <v>163</v>
      </c>
      <c r="F8" s="138">
        <f>F9+F34</f>
        <v>1599674.22</v>
      </c>
      <c r="G8" s="132">
        <f>G9+G34</f>
        <v>1902487</v>
      </c>
      <c r="H8" s="132">
        <f>H9+H34</f>
        <v>1765942.0899999996</v>
      </c>
      <c r="I8" s="132">
        <f>H8/G8*100</f>
        <v>92.822820339902435</v>
      </c>
    </row>
    <row r="9" spans="2:10" ht="30" customHeight="1">
      <c r="B9" s="206" t="s">
        <v>164</v>
      </c>
      <c r="C9" s="207"/>
      <c r="D9" s="208"/>
      <c r="E9" s="11" t="s">
        <v>165</v>
      </c>
      <c r="F9" s="139">
        <f>F10</f>
        <v>48444.22</v>
      </c>
      <c r="G9" s="12">
        <v>45366</v>
      </c>
      <c r="H9" s="12">
        <v>48296</v>
      </c>
      <c r="I9" s="12">
        <f>H9/G9*100</f>
        <v>106.45858131640435</v>
      </c>
    </row>
    <row r="10" spans="2:10" ht="30" customHeight="1">
      <c r="B10" s="189" t="s">
        <v>166</v>
      </c>
      <c r="C10" s="190"/>
      <c r="D10" s="191"/>
      <c r="E10" s="131" t="s">
        <v>167</v>
      </c>
      <c r="F10" s="138">
        <f>F11</f>
        <v>48444.22</v>
      </c>
      <c r="G10" s="132">
        <v>45366</v>
      </c>
      <c r="H10" s="132">
        <v>48296</v>
      </c>
      <c r="I10" s="132">
        <f>H10/G10*100</f>
        <v>106.45858131640435</v>
      </c>
    </row>
    <row r="11" spans="2:10" ht="30" customHeight="1">
      <c r="B11" s="213" t="s">
        <v>168</v>
      </c>
      <c r="C11" s="214"/>
      <c r="D11" s="215"/>
      <c r="E11" s="14" t="s">
        <v>169</v>
      </c>
      <c r="F11" s="140">
        <f>F12+F30</f>
        <v>48444.22</v>
      </c>
      <c r="G11" s="10">
        <v>45366</v>
      </c>
      <c r="H11" s="10">
        <v>48296</v>
      </c>
      <c r="I11" s="10"/>
    </row>
    <row r="12" spans="2:10" ht="30" customHeight="1">
      <c r="B12" s="200">
        <v>3</v>
      </c>
      <c r="C12" s="201"/>
      <c r="D12" s="202"/>
      <c r="E12" s="9" t="s">
        <v>58</v>
      </c>
      <c r="F12" s="140">
        <f>F13+F28</f>
        <v>48044.22</v>
      </c>
      <c r="G12" s="10">
        <f>G13+G28</f>
        <v>45366</v>
      </c>
      <c r="H12" s="10">
        <f>H13+H28</f>
        <v>48296.000000000015</v>
      </c>
      <c r="I12" s="10"/>
    </row>
    <row r="13" spans="2:10" ht="30" customHeight="1">
      <c r="B13" s="189">
        <v>32</v>
      </c>
      <c r="C13" s="190"/>
      <c r="D13" s="191"/>
      <c r="E13" s="131" t="s">
        <v>66</v>
      </c>
      <c r="F13" s="138">
        <v>46319.22</v>
      </c>
      <c r="G13" s="132">
        <v>44344.17</v>
      </c>
      <c r="H13" s="132">
        <f>H14+H15+H16+H17+H18+H19+H20+H21+H22+H23+H24+H25+H26+H27</f>
        <v>47101.100000000013</v>
      </c>
      <c r="I13" s="132">
        <f>H13/G13*100</f>
        <v>106.2171194093835</v>
      </c>
    </row>
    <row r="14" spans="2:10" ht="15" customHeight="1">
      <c r="B14" s="7"/>
      <c r="C14" s="8"/>
      <c r="D14" s="9">
        <v>3211</v>
      </c>
      <c r="E14" s="133" t="s">
        <v>68</v>
      </c>
      <c r="F14" s="140"/>
      <c r="G14" s="10"/>
      <c r="H14" s="10">
        <v>2001.09</v>
      </c>
      <c r="I14" s="10"/>
    </row>
    <row r="15" spans="2:10" ht="15" customHeight="1">
      <c r="B15" s="7"/>
      <c r="C15" s="8"/>
      <c r="D15" s="9">
        <v>3213</v>
      </c>
      <c r="E15" s="133" t="s">
        <v>70</v>
      </c>
      <c r="F15" s="140"/>
      <c r="G15" s="10"/>
      <c r="H15" s="10">
        <v>123</v>
      </c>
      <c r="I15" s="10"/>
    </row>
    <row r="16" spans="2:10" ht="15" customHeight="1">
      <c r="B16" s="7"/>
      <c r="C16" s="8"/>
      <c r="D16" s="9">
        <v>3214</v>
      </c>
      <c r="E16" s="133" t="s">
        <v>71</v>
      </c>
      <c r="F16" s="140"/>
      <c r="G16" s="10"/>
      <c r="H16" s="10">
        <v>172.62</v>
      </c>
      <c r="I16" s="10"/>
    </row>
    <row r="17" spans="2:9" ht="15" customHeight="1">
      <c r="B17" s="7"/>
      <c r="C17" s="8"/>
      <c r="D17" s="9">
        <v>3221</v>
      </c>
      <c r="E17" s="133" t="s">
        <v>73</v>
      </c>
      <c r="F17" s="140"/>
      <c r="G17" s="10"/>
      <c r="H17" s="10">
        <v>3946.59</v>
      </c>
      <c r="I17" s="10"/>
    </row>
    <row r="18" spans="2:9" ht="15" customHeight="1">
      <c r="B18" s="7"/>
      <c r="C18" s="8"/>
      <c r="D18" s="9">
        <v>3223</v>
      </c>
      <c r="E18" s="133" t="s">
        <v>75</v>
      </c>
      <c r="F18" s="140"/>
      <c r="G18" s="10"/>
      <c r="H18" s="10">
        <v>27122.47</v>
      </c>
      <c r="I18" s="10"/>
    </row>
    <row r="19" spans="2:9" ht="24" customHeight="1">
      <c r="B19" s="7"/>
      <c r="C19" s="8"/>
      <c r="D19" s="9">
        <v>3224</v>
      </c>
      <c r="E19" s="133" t="s">
        <v>195</v>
      </c>
      <c r="F19" s="140"/>
      <c r="G19" s="10"/>
      <c r="H19" s="10">
        <v>944.28</v>
      </c>
      <c r="I19" s="10"/>
    </row>
    <row r="20" spans="2:9" ht="15" customHeight="1">
      <c r="B20" s="7"/>
      <c r="C20" s="8"/>
      <c r="D20" s="9">
        <v>3231</v>
      </c>
      <c r="E20" s="133" t="s">
        <v>79</v>
      </c>
      <c r="F20" s="140"/>
      <c r="G20" s="10"/>
      <c r="H20" s="10">
        <v>1725.98</v>
      </c>
      <c r="I20" s="10"/>
    </row>
    <row r="21" spans="2:9" ht="15" customHeight="1">
      <c r="B21" s="7"/>
      <c r="C21" s="8"/>
      <c r="D21" s="9">
        <v>3232</v>
      </c>
      <c r="E21" s="133" t="s">
        <v>80</v>
      </c>
      <c r="F21" s="140"/>
      <c r="G21" s="10"/>
      <c r="H21" s="10">
        <v>1699.15</v>
      </c>
      <c r="I21" s="10"/>
    </row>
    <row r="22" spans="2:9" ht="15" customHeight="1">
      <c r="B22" s="7"/>
      <c r="C22" s="8"/>
      <c r="D22" s="9">
        <v>3234</v>
      </c>
      <c r="E22" s="133" t="s">
        <v>81</v>
      </c>
      <c r="F22" s="140"/>
      <c r="G22" s="10"/>
      <c r="H22" s="10">
        <v>4270.66</v>
      </c>
      <c r="I22" s="10"/>
    </row>
    <row r="23" spans="2:9" ht="15" customHeight="1">
      <c r="B23" s="7"/>
      <c r="C23" s="8"/>
      <c r="D23" s="9">
        <v>3237</v>
      </c>
      <c r="E23" s="133" t="s">
        <v>83</v>
      </c>
      <c r="F23" s="140"/>
      <c r="G23" s="10"/>
      <c r="H23" s="10">
        <v>1019.93</v>
      </c>
      <c r="I23" s="10"/>
    </row>
    <row r="24" spans="2:9" ht="15" customHeight="1">
      <c r="B24" s="7"/>
      <c r="C24" s="8"/>
      <c r="D24" s="9">
        <v>3238</v>
      </c>
      <c r="E24" s="133" t="s">
        <v>84</v>
      </c>
      <c r="F24" s="140"/>
      <c r="G24" s="10"/>
      <c r="H24" s="10">
        <v>1062.9100000000001</v>
      </c>
      <c r="I24" s="10"/>
    </row>
    <row r="25" spans="2:9" ht="15" customHeight="1">
      <c r="B25" s="7"/>
      <c r="C25" s="8"/>
      <c r="D25" s="9">
        <v>3292</v>
      </c>
      <c r="E25" s="133" t="s">
        <v>88</v>
      </c>
      <c r="F25" s="140"/>
      <c r="G25" s="10"/>
      <c r="H25" s="10">
        <v>2697.71</v>
      </c>
      <c r="I25" s="10"/>
    </row>
    <row r="26" spans="2:9" ht="15" customHeight="1">
      <c r="B26" s="7"/>
      <c r="C26" s="8"/>
      <c r="D26" s="9">
        <v>3294</v>
      </c>
      <c r="E26" s="133" t="s">
        <v>196</v>
      </c>
      <c r="F26" s="140"/>
      <c r="G26" s="10"/>
      <c r="H26" s="10">
        <v>108.09</v>
      </c>
      <c r="I26" s="10"/>
    </row>
    <row r="27" spans="2:9" ht="15" customHeight="1">
      <c r="B27" s="7"/>
      <c r="C27" s="8"/>
      <c r="D27" s="9">
        <v>3299</v>
      </c>
      <c r="E27" s="133" t="s">
        <v>87</v>
      </c>
      <c r="F27" s="140"/>
      <c r="G27" s="10"/>
      <c r="H27" s="10">
        <v>206.62</v>
      </c>
      <c r="I27" s="10"/>
    </row>
    <row r="28" spans="2:9" ht="15" customHeight="1">
      <c r="B28" s="189">
        <v>34</v>
      </c>
      <c r="C28" s="190"/>
      <c r="D28" s="191"/>
      <c r="E28" s="131" t="s">
        <v>170</v>
      </c>
      <c r="F28" s="138">
        <v>1725</v>
      </c>
      <c r="G28" s="132">
        <v>1021.83</v>
      </c>
      <c r="H28" s="132">
        <v>1194.9000000000001</v>
      </c>
      <c r="I28" s="132">
        <f>H28/G28*100</f>
        <v>116.9372596224421</v>
      </c>
    </row>
    <row r="29" spans="2:9" ht="15" customHeight="1">
      <c r="B29" s="7"/>
      <c r="C29" s="8"/>
      <c r="D29" s="9">
        <v>3431</v>
      </c>
      <c r="E29" s="133" t="s">
        <v>94</v>
      </c>
      <c r="F29" s="140">
        <v>1725</v>
      </c>
      <c r="G29" s="10"/>
      <c r="H29" s="10">
        <v>1194.9000000000001</v>
      </c>
      <c r="I29" s="10"/>
    </row>
    <row r="30" spans="2:9" ht="30" customHeight="1">
      <c r="B30" s="209" t="s">
        <v>171</v>
      </c>
      <c r="C30" s="198"/>
      <c r="D30" s="199"/>
      <c r="E30" s="13" t="s">
        <v>172</v>
      </c>
      <c r="F30" s="140">
        <v>400</v>
      </c>
      <c r="G30" s="10">
        <v>0</v>
      </c>
      <c r="H30" s="10"/>
      <c r="I30" s="10"/>
    </row>
    <row r="31" spans="2:9" ht="30" customHeight="1">
      <c r="B31" s="213" t="s">
        <v>168</v>
      </c>
      <c r="C31" s="214"/>
      <c r="D31" s="215"/>
      <c r="E31" s="14" t="s">
        <v>169</v>
      </c>
      <c r="F31" s="140">
        <v>400</v>
      </c>
      <c r="G31" s="10">
        <v>0</v>
      </c>
      <c r="H31" s="10"/>
      <c r="I31" s="10"/>
    </row>
    <row r="32" spans="2:9" ht="30" customHeight="1">
      <c r="B32" s="200">
        <v>4</v>
      </c>
      <c r="C32" s="201"/>
      <c r="D32" s="202"/>
      <c r="E32" s="9" t="s">
        <v>105</v>
      </c>
      <c r="F32" s="140">
        <v>400</v>
      </c>
      <c r="G32" s="10">
        <v>0</v>
      </c>
      <c r="H32" s="10"/>
      <c r="I32" s="10"/>
    </row>
    <row r="33" spans="2:9" ht="30" customHeight="1">
      <c r="B33" s="203">
        <v>42</v>
      </c>
      <c r="C33" s="204"/>
      <c r="D33" s="205"/>
      <c r="E33" s="9" t="s">
        <v>106</v>
      </c>
      <c r="F33" s="140">
        <v>400</v>
      </c>
      <c r="G33" s="10">
        <v>0</v>
      </c>
      <c r="H33" s="10"/>
      <c r="I33" s="10"/>
    </row>
    <row r="34" spans="2:9" ht="30" customHeight="1">
      <c r="B34" s="206" t="s">
        <v>173</v>
      </c>
      <c r="C34" s="207"/>
      <c r="D34" s="208"/>
      <c r="E34" s="11" t="s">
        <v>174</v>
      </c>
      <c r="F34" s="139">
        <f>F73+F35</f>
        <v>1551230</v>
      </c>
      <c r="G34" s="12">
        <f>G35+G73</f>
        <v>1857121</v>
      </c>
      <c r="H34" s="12">
        <f>H35+H73</f>
        <v>1717646.0899999996</v>
      </c>
      <c r="I34" s="12">
        <f>H34/G34*100</f>
        <v>92.48972414829187</v>
      </c>
    </row>
    <row r="35" spans="2:9" ht="30" customHeight="1">
      <c r="B35" s="209" t="s">
        <v>166</v>
      </c>
      <c r="C35" s="198"/>
      <c r="D35" s="199"/>
      <c r="E35" s="13" t="s">
        <v>175</v>
      </c>
      <c r="F35" s="140">
        <f>F36+F50+F59+F64+F68</f>
        <v>60490</v>
      </c>
      <c r="G35" s="10">
        <f>G36+G54+G59</f>
        <v>184746</v>
      </c>
      <c r="H35" s="10">
        <f>H36+H50+H54+H59+H64+H68</f>
        <v>157263.21</v>
      </c>
      <c r="I35" s="10">
        <f>H35/G35*100</f>
        <v>85.124013510441358</v>
      </c>
    </row>
    <row r="36" spans="2:9">
      <c r="B36" s="210" t="s">
        <v>176</v>
      </c>
      <c r="C36" s="211"/>
      <c r="D36" s="212"/>
      <c r="E36" s="18" t="s">
        <v>177</v>
      </c>
      <c r="F36" s="20">
        <v>9360</v>
      </c>
      <c r="G36" s="20">
        <f>G37</f>
        <v>66181.000000000015</v>
      </c>
      <c r="H36" s="20">
        <f>H37+H47</f>
        <v>33776.799999999996</v>
      </c>
      <c r="I36" s="20"/>
    </row>
    <row r="37" spans="2:9">
      <c r="B37" s="189">
        <v>3</v>
      </c>
      <c r="C37" s="190"/>
      <c r="D37" s="191"/>
      <c r="E37" s="131" t="s">
        <v>58</v>
      </c>
      <c r="F37" s="135">
        <v>9360</v>
      </c>
      <c r="G37" s="135">
        <f>G38+G46+G50+G64+G68</f>
        <v>66181.000000000015</v>
      </c>
      <c r="H37" s="135">
        <f>H38+H46</f>
        <v>33637.439999999995</v>
      </c>
      <c r="I37" s="135">
        <f>H37/G37*100</f>
        <v>50.826430546531462</v>
      </c>
    </row>
    <row r="38" spans="2:9">
      <c r="B38" s="189">
        <v>32</v>
      </c>
      <c r="C38" s="190"/>
      <c r="D38" s="191"/>
      <c r="E38" s="131" t="s">
        <v>217</v>
      </c>
      <c r="F38" s="137">
        <v>9360</v>
      </c>
      <c r="G38" s="137">
        <v>57938.400000000001</v>
      </c>
      <c r="H38" s="137">
        <f>H39+H40+H41+H42+H43+H44+H45</f>
        <v>32897.129999999997</v>
      </c>
      <c r="I38" s="135">
        <f>H38/G38*100</f>
        <v>56.779493392982886</v>
      </c>
    </row>
    <row r="39" spans="2:9">
      <c r="B39" s="7"/>
      <c r="C39" s="8"/>
      <c r="D39" s="9">
        <v>32</v>
      </c>
      <c r="E39" s="133" t="s">
        <v>221</v>
      </c>
      <c r="F39" s="21"/>
      <c r="G39" s="21"/>
      <c r="H39" s="136">
        <v>1076.6199999999999</v>
      </c>
      <c r="I39" s="21"/>
    </row>
    <row r="40" spans="2:9">
      <c r="B40" s="7"/>
      <c r="C40" s="8"/>
      <c r="D40" s="9">
        <v>32</v>
      </c>
      <c r="E40" s="133" t="s">
        <v>222</v>
      </c>
      <c r="F40" s="21"/>
      <c r="G40" s="21"/>
      <c r="H40" s="136">
        <v>1910.4</v>
      </c>
      <c r="I40" s="21"/>
    </row>
    <row r="41" spans="2:9">
      <c r="B41" s="7"/>
      <c r="C41" s="8"/>
      <c r="D41" s="9">
        <v>32</v>
      </c>
      <c r="E41" s="133" t="s">
        <v>223</v>
      </c>
      <c r="F41" s="21"/>
      <c r="G41" s="21"/>
      <c r="H41" s="136">
        <v>60</v>
      </c>
      <c r="I41" s="21"/>
    </row>
    <row r="42" spans="2:9" ht="25.5">
      <c r="B42" s="7"/>
      <c r="C42" s="8"/>
      <c r="D42" s="9">
        <v>32</v>
      </c>
      <c r="E42" s="133" t="s">
        <v>224</v>
      </c>
      <c r="F42" s="21"/>
      <c r="G42" s="21"/>
      <c r="H42" s="136">
        <v>220</v>
      </c>
      <c r="I42" s="21"/>
    </row>
    <row r="43" spans="2:9">
      <c r="B43" s="7"/>
      <c r="C43" s="8"/>
      <c r="D43" s="9">
        <v>32</v>
      </c>
      <c r="E43" s="133" t="s">
        <v>225</v>
      </c>
      <c r="F43" s="21"/>
      <c r="G43" s="21"/>
      <c r="H43" s="136">
        <v>83</v>
      </c>
      <c r="I43" s="21"/>
    </row>
    <row r="44" spans="2:9" ht="25.5">
      <c r="B44" s="7"/>
      <c r="C44" s="8"/>
      <c r="D44" s="9">
        <v>32</v>
      </c>
      <c r="E44" s="133" t="s">
        <v>227</v>
      </c>
      <c r="F44" s="21"/>
      <c r="G44" s="21"/>
      <c r="H44" s="136">
        <v>686.66</v>
      </c>
      <c r="I44" s="21"/>
    </row>
    <row r="45" spans="2:9">
      <c r="B45" s="7"/>
      <c r="C45" s="8"/>
      <c r="D45" s="9">
        <v>32</v>
      </c>
      <c r="E45" s="133" t="s">
        <v>228</v>
      </c>
      <c r="F45" s="21"/>
      <c r="G45" s="21"/>
      <c r="H45" s="136">
        <v>28860.45</v>
      </c>
      <c r="I45" s="21"/>
    </row>
    <row r="46" spans="2:9">
      <c r="B46" s="189">
        <v>34</v>
      </c>
      <c r="C46" s="190"/>
      <c r="D46" s="191"/>
      <c r="E46" s="131" t="s">
        <v>229</v>
      </c>
      <c r="F46" s="137"/>
      <c r="G46" s="137">
        <v>1200</v>
      </c>
      <c r="H46" s="137">
        <v>740.31</v>
      </c>
      <c r="I46" s="137">
        <f>H46/G46*100</f>
        <v>61.692499999999995</v>
      </c>
    </row>
    <row r="47" spans="2:9" ht="25.5">
      <c r="B47" s="189">
        <v>4</v>
      </c>
      <c r="C47" s="190"/>
      <c r="D47" s="191"/>
      <c r="E47" s="131" t="s">
        <v>105</v>
      </c>
      <c r="F47" s="135"/>
      <c r="G47" s="135"/>
      <c r="H47" s="135">
        <f>H48</f>
        <v>139.36000000000001</v>
      </c>
      <c r="I47" s="135" t="e">
        <f>H47/G47*100</f>
        <v>#DIV/0!</v>
      </c>
    </row>
    <row r="48" spans="2:9" ht="25.5">
      <c r="B48" s="200">
        <v>45</v>
      </c>
      <c r="C48" s="201"/>
      <c r="D48" s="202"/>
      <c r="E48" s="9" t="s">
        <v>114</v>
      </c>
      <c r="F48" s="20"/>
      <c r="G48" s="20"/>
      <c r="H48" s="20">
        <f>H49</f>
        <v>139.36000000000001</v>
      </c>
      <c r="I48" s="20" t="e">
        <f t="shared" ref="I48" si="0">H48/G48*100</f>
        <v>#DIV/0!</v>
      </c>
    </row>
    <row r="49" spans="2:9" ht="25.5">
      <c r="B49" s="7"/>
      <c r="C49" s="8"/>
      <c r="D49" s="9">
        <v>4512</v>
      </c>
      <c r="E49" s="133" t="s">
        <v>211</v>
      </c>
      <c r="F49" s="20"/>
      <c r="G49" s="20"/>
      <c r="H49" s="20">
        <v>139.36000000000001</v>
      </c>
      <c r="I49" s="20"/>
    </row>
    <row r="50" spans="2:9" ht="25.5">
      <c r="B50" s="189" t="s">
        <v>207</v>
      </c>
      <c r="C50" s="198"/>
      <c r="D50" s="199"/>
      <c r="E50" s="131" t="s">
        <v>212</v>
      </c>
      <c r="F50" s="140">
        <v>500</v>
      </c>
      <c r="G50" s="132">
        <f>G51</f>
        <v>411.37</v>
      </c>
      <c r="H50" s="132">
        <f>H51</f>
        <v>411.37</v>
      </c>
      <c r="I50" s="132">
        <f>H50/G50*100</f>
        <v>100</v>
      </c>
    </row>
    <row r="51" spans="2:9">
      <c r="B51" s="192" t="s">
        <v>176</v>
      </c>
      <c r="C51" s="193"/>
      <c r="D51" s="194"/>
      <c r="E51" s="134" t="s">
        <v>177</v>
      </c>
      <c r="F51" s="135"/>
      <c r="G51" s="135">
        <f>G52</f>
        <v>411.37</v>
      </c>
      <c r="H51" s="135">
        <f>H52</f>
        <v>411.37</v>
      </c>
      <c r="I51" s="132">
        <f t="shared" ref="I51:I52" si="1">H51/G51*100</f>
        <v>100</v>
      </c>
    </row>
    <row r="52" spans="2:9">
      <c r="B52" s="200">
        <v>32</v>
      </c>
      <c r="C52" s="201"/>
      <c r="D52" s="202"/>
      <c r="E52" s="133" t="s">
        <v>208</v>
      </c>
      <c r="F52" s="21"/>
      <c r="G52" s="136">
        <v>411.37</v>
      </c>
      <c r="H52" s="136">
        <v>411.37</v>
      </c>
      <c r="I52" s="10">
        <f t="shared" si="1"/>
        <v>100</v>
      </c>
    </row>
    <row r="53" spans="2:9">
      <c r="B53" s="7"/>
      <c r="C53" s="8"/>
      <c r="D53" s="9">
        <v>3237</v>
      </c>
      <c r="E53" s="133" t="s">
        <v>83</v>
      </c>
      <c r="F53" s="20"/>
      <c r="G53" s="20">
        <v>411.37</v>
      </c>
      <c r="H53" s="20">
        <v>411.37</v>
      </c>
      <c r="I53" s="20"/>
    </row>
    <row r="54" spans="2:9">
      <c r="B54" s="189" t="s">
        <v>209</v>
      </c>
      <c r="C54" s="198"/>
      <c r="D54" s="199"/>
      <c r="E54" s="131" t="s">
        <v>210</v>
      </c>
      <c r="F54" s="140"/>
      <c r="G54" s="132">
        <f>G55</f>
        <v>72625</v>
      </c>
      <c r="H54" s="132">
        <f>H55</f>
        <v>72000</v>
      </c>
      <c r="I54" s="132">
        <f>H54/G54*100</f>
        <v>99.139414802065403</v>
      </c>
    </row>
    <row r="55" spans="2:9">
      <c r="B55" s="192" t="s">
        <v>176</v>
      </c>
      <c r="C55" s="193"/>
      <c r="D55" s="194"/>
      <c r="E55" s="134" t="s">
        <v>177</v>
      </c>
      <c r="F55" s="135"/>
      <c r="G55" s="135">
        <f>G56</f>
        <v>72625</v>
      </c>
      <c r="H55" s="135">
        <f>H56</f>
        <v>72000</v>
      </c>
      <c r="I55" s="132">
        <f t="shared" ref="I55" si="2">H55/G55*100</f>
        <v>99.139414802065403</v>
      </c>
    </row>
    <row r="56" spans="2:9">
      <c r="B56" s="200">
        <v>4</v>
      </c>
      <c r="C56" s="201"/>
      <c r="D56" s="202"/>
      <c r="E56" s="9" t="s">
        <v>105</v>
      </c>
      <c r="F56" s="20"/>
      <c r="G56" s="20">
        <v>72625</v>
      </c>
      <c r="H56" s="20">
        <f>H57</f>
        <v>72000</v>
      </c>
      <c r="I56" s="20">
        <f>H56/G56*100</f>
        <v>99.139414802065403</v>
      </c>
    </row>
    <row r="57" spans="2:9" ht="25.5">
      <c r="B57" s="200">
        <v>45</v>
      </c>
      <c r="C57" s="201"/>
      <c r="D57" s="202"/>
      <c r="E57" s="9" t="s">
        <v>114</v>
      </c>
      <c r="F57" s="20"/>
      <c r="G57" s="20">
        <v>72625</v>
      </c>
      <c r="H57" s="20">
        <f>H58</f>
        <v>72000</v>
      </c>
      <c r="I57" s="20">
        <f t="shared" ref="I57" si="3">H57/G57*100</f>
        <v>99.139414802065403</v>
      </c>
    </row>
    <row r="58" spans="2:9" ht="25.5">
      <c r="B58" s="7"/>
      <c r="C58" s="8"/>
      <c r="D58" s="9">
        <v>4511</v>
      </c>
      <c r="E58" s="133" t="s">
        <v>115</v>
      </c>
      <c r="F58" s="20"/>
      <c r="G58" s="20"/>
      <c r="H58" s="20">
        <v>72000</v>
      </c>
      <c r="I58" s="20"/>
    </row>
    <row r="59" spans="2:9">
      <c r="B59" s="189" t="s">
        <v>213</v>
      </c>
      <c r="C59" s="198"/>
      <c r="D59" s="199"/>
      <c r="E59" s="131" t="s">
        <v>226</v>
      </c>
      <c r="F59" s="140">
        <v>42630</v>
      </c>
      <c r="G59" s="132">
        <f>G60</f>
        <v>45940</v>
      </c>
      <c r="H59" s="132">
        <f>H60</f>
        <v>44443.81</v>
      </c>
      <c r="I59" s="132">
        <f>H59/G59*100</f>
        <v>96.743164997823243</v>
      </c>
    </row>
    <row r="60" spans="2:9">
      <c r="B60" s="192" t="s">
        <v>176</v>
      </c>
      <c r="C60" s="193"/>
      <c r="D60" s="194"/>
      <c r="E60" s="134" t="s">
        <v>177</v>
      </c>
      <c r="F60" s="135"/>
      <c r="G60" s="135">
        <f>G61</f>
        <v>45940</v>
      </c>
      <c r="H60" s="135">
        <f>H61</f>
        <v>44443.81</v>
      </c>
      <c r="I60" s="132">
        <f t="shared" ref="I60" si="4">H60/G60*100</f>
        <v>96.743164997823243</v>
      </c>
    </row>
    <row r="61" spans="2:9">
      <c r="B61" s="200">
        <v>3</v>
      </c>
      <c r="C61" s="201"/>
      <c r="D61" s="202"/>
      <c r="E61" s="9" t="s">
        <v>58</v>
      </c>
      <c r="F61" s="20"/>
      <c r="G61" s="20">
        <v>45940</v>
      </c>
      <c r="H61" s="20">
        <f>H62+H63</f>
        <v>44443.81</v>
      </c>
      <c r="I61" s="20">
        <f>H61/G61*100</f>
        <v>96.743164997823243</v>
      </c>
    </row>
    <row r="62" spans="2:9" ht="25.5">
      <c r="B62" s="200">
        <v>31</v>
      </c>
      <c r="C62" s="201"/>
      <c r="D62" s="202"/>
      <c r="E62" s="9" t="s">
        <v>178</v>
      </c>
      <c r="F62" s="20"/>
      <c r="G62" s="20">
        <v>45940</v>
      </c>
      <c r="H62" s="20">
        <v>40543.47</v>
      </c>
      <c r="I62" s="20">
        <f t="shared" ref="I62" si="5">H62/G62*100</f>
        <v>88.253090988245546</v>
      </c>
    </row>
    <row r="63" spans="2:9" ht="25.5">
      <c r="B63" s="7">
        <v>32</v>
      </c>
      <c r="C63" s="8"/>
      <c r="D63" s="9"/>
      <c r="E63" s="133" t="s">
        <v>214</v>
      </c>
      <c r="F63" s="20"/>
      <c r="G63" s="20"/>
      <c r="H63" s="20">
        <v>3900.34</v>
      </c>
      <c r="I63" s="20"/>
    </row>
    <row r="64" spans="2:9" ht="15" customHeight="1">
      <c r="B64" s="189" t="s">
        <v>215</v>
      </c>
      <c r="C64" s="190"/>
      <c r="D64" s="191"/>
      <c r="E64" s="131" t="s">
        <v>216</v>
      </c>
      <c r="F64" s="135">
        <v>4000</v>
      </c>
      <c r="G64" s="135">
        <f>G65</f>
        <v>3147.91</v>
      </c>
      <c r="H64" s="135">
        <f>H65</f>
        <v>3147.91</v>
      </c>
      <c r="I64" s="135">
        <f>H64/G64*100</f>
        <v>100</v>
      </c>
    </row>
    <row r="65" spans="2:9" ht="15" customHeight="1">
      <c r="B65" s="192" t="s">
        <v>176</v>
      </c>
      <c r="C65" s="193"/>
      <c r="D65" s="194"/>
      <c r="E65" s="134" t="s">
        <v>177</v>
      </c>
      <c r="F65" s="135"/>
      <c r="G65" s="135">
        <f>G66</f>
        <v>3147.91</v>
      </c>
      <c r="H65" s="135">
        <f>H66</f>
        <v>3147.91</v>
      </c>
      <c r="I65" s="135">
        <f>H65/G65*100</f>
        <v>100</v>
      </c>
    </row>
    <row r="66" spans="2:9">
      <c r="B66" s="7">
        <v>32</v>
      </c>
      <c r="C66" s="8"/>
      <c r="D66" s="9"/>
      <c r="E66" s="133" t="s">
        <v>217</v>
      </c>
      <c r="F66" s="20"/>
      <c r="G66" s="20">
        <v>3147.91</v>
      </c>
      <c r="H66" s="20">
        <v>3147.91</v>
      </c>
      <c r="I66" s="20">
        <f>H66/G66*100</f>
        <v>100</v>
      </c>
    </row>
    <row r="67" spans="2:9">
      <c r="B67" s="7"/>
      <c r="C67" s="8"/>
      <c r="D67" s="9">
        <v>3222</v>
      </c>
      <c r="E67" s="133" t="s">
        <v>220</v>
      </c>
      <c r="F67" s="20"/>
      <c r="G67" s="20">
        <v>3147.91</v>
      </c>
      <c r="H67" s="20">
        <v>3147.91</v>
      </c>
      <c r="I67" s="20"/>
    </row>
    <row r="68" spans="2:9">
      <c r="B68" s="189" t="s">
        <v>218</v>
      </c>
      <c r="C68" s="190"/>
      <c r="D68" s="191"/>
      <c r="E68" s="131" t="s">
        <v>219</v>
      </c>
      <c r="F68" s="135">
        <v>4000</v>
      </c>
      <c r="G68" s="135">
        <f>G69</f>
        <v>3483.32</v>
      </c>
      <c r="H68" s="135">
        <f>H69</f>
        <v>3483.32</v>
      </c>
      <c r="I68" s="135">
        <f>H68/G68*100</f>
        <v>100</v>
      </c>
    </row>
    <row r="69" spans="2:9">
      <c r="B69" s="192" t="s">
        <v>176</v>
      </c>
      <c r="C69" s="193"/>
      <c r="D69" s="194"/>
      <c r="E69" s="134" t="s">
        <v>177</v>
      </c>
      <c r="F69" s="135"/>
      <c r="G69" s="135">
        <f>G70</f>
        <v>3483.32</v>
      </c>
      <c r="H69" s="135">
        <f>H70</f>
        <v>3483.32</v>
      </c>
      <c r="I69" s="135">
        <f>H69/G69*100</f>
        <v>100</v>
      </c>
    </row>
    <row r="70" spans="2:9">
      <c r="B70" s="7">
        <v>32</v>
      </c>
      <c r="C70" s="8"/>
      <c r="D70" s="9"/>
      <c r="E70" s="133" t="s">
        <v>217</v>
      </c>
      <c r="F70" s="20"/>
      <c r="G70" s="20">
        <v>3483.32</v>
      </c>
      <c r="H70" s="20">
        <v>3483.32</v>
      </c>
      <c r="I70" s="20">
        <f>H70/G70*100</f>
        <v>100</v>
      </c>
    </row>
    <row r="71" spans="2:9">
      <c r="B71" s="7"/>
      <c r="C71" s="8"/>
      <c r="D71" s="9">
        <v>3222</v>
      </c>
      <c r="E71" s="133" t="s">
        <v>220</v>
      </c>
      <c r="F71" s="20"/>
      <c r="G71" s="20">
        <v>3483.32</v>
      </c>
      <c r="H71" s="20">
        <v>3483.32</v>
      </c>
      <c r="I71" s="20"/>
    </row>
    <row r="72" spans="2:9">
      <c r="B72" s="7"/>
      <c r="C72" s="8"/>
      <c r="D72" s="9"/>
      <c r="E72" s="9"/>
      <c r="F72" s="20"/>
      <c r="G72" s="20"/>
      <c r="H72" s="20"/>
      <c r="I72" s="20"/>
    </row>
    <row r="73" spans="2:9">
      <c r="B73" s="206" t="s">
        <v>179</v>
      </c>
      <c r="C73" s="207"/>
      <c r="D73" s="208"/>
      <c r="E73" s="11" t="s">
        <v>180</v>
      </c>
      <c r="F73" s="60">
        <f>F74+F82+F96+F112+F137+F146</f>
        <v>1490740</v>
      </c>
      <c r="G73" s="22">
        <f>G74+G82+G96+G112+G137+G146</f>
        <v>1672375</v>
      </c>
      <c r="H73" s="22">
        <f>H74+H82+H96+H112+H137+H146</f>
        <v>1560382.8799999997</v>
      </c>
      <c r="I73" s="60">
        <f>H73/G73*100</f>
        <v>93.303408625457791</v>
      </c>
    </row>
    <row r="74" spans="2:9">
      <c r="B74" s="192" t="s">
        <v>181</v>
      </c>
      <c r="C74" s="193"/>
      <c r="D74" s="194"/>
      <c r="E74" s="134" t="s">
        <v>182</v>
      </c>
      <c r="F74" s="135">
        <f>F75+F79</f>
        <v>2000</v>
      </c>
      <c r="G74" s="135">
        <v>2000</v>
      </c>
      <c r="H74" s="135">
        <f>H75+H79</f>
        <v>1916.37</v>
      </c>
      <c r="I74" s="135">
        <f>H74/G74*100</f>
        <v>95.8185</v>
      </c>
    </row>
    <row r="75" spans="2:9">
      <c r="B75" s="200">
        <v>3</v>
      </c>
      <c r="C75" s="201"/>
      <c r="D75" s="202"/>
      <c r="E75" s="9" t="s">
        <v>58</v>
      </c>
      <c r="F75" s="20">
        <v>1600</v>
      </c>
      <c r="G75" s="20">
        <v>1600</v>
      </c>
      <c r="H75" s="20">
        <v>1077.76</v>
      </c>
      <c r="I75" s="20">
        <f>H75/G75*100</f>
        <v>67.36</v>
      </c>
    </row>
    <row r="76" spans="2:9">
      <c r="B76" s="200">
        <v>32</v>
      </c>
      <c r="C76" s="201"/>
      <c r="D76" s="202"/>
      <c r="E76" s="9" t="s">
        <v>66</v>
      </c>
      <c r="F76" s="20"/>
      <c r="G76" s="20">
        <v>1600</v>
      </c>
      <c r="H76" s="20">
        <f>H77+H78</f>
        <v>1077.76</v>
      </c>
      <c r="I76" s="20"/>
    </row>
    <row r="77" spans="2:9">
      <c r="B77" s="7"/>
      <c r="C77" s="8"/>
      <c r="D77" s="9">
        <v>3211</v>
      </c>
      <c r="E77" s="133" t="s">
        <v>68</v>
      </c>
      <c r="F77" s="20"/>
      <c r="G77" s="20"/>
      <c r="H77" s="20">
        <v>996.85</v>
      </c>
      <c r="I77" s="20"/>
    </row>
    <row r="78" spans="2:9">
      <c r="B78" s="7"/>
      <c r="C78" s="8"/>
      <c r="D78" s="9">
        <v>3225</v>
      </c>
      <c r="E78" s="133" t="s">
        <v>197</v>
      </c>
      <c r="F78" s="20"/>
      <c r="G78" s="20"/>
      <c r="H78" s="20">
        <v>80.91</v>
      </c>
      <c r="I78" s="20"/>
    </row>
    <row r="79" spans="2:9">
      <c r="B79" s="200">
        <v>4</v>
      </c>
      <c r="C79" s="201"/>
      <c r="D79" s="202"/>
      <c r="E79" s="9" t="s">
        <v>105</v>
      </c>
      <c r="F79" s="20">
        <v>400</v>
      </c>
      <c r="G79" s="20">
        <v>400</v>
      </c>
      <c r="H79" s="20">
        <v>838.61</v>
      </c>
      <c r="I79" s="20">
        <f>H79/G79*100</f>
        <v>209.65250000000003</v>
      </c>
    </row>
    <row r="80" spans="2:9" ht="25.5">
      <c r="B80" s="203">
        <v>42</v>
      </c>
      <c r="C80" s="204"/>
      <c r="D80" s="205"/>
      <c r="E80" s="9" t="s">
        <v>106</v>
      </c>
      <c r="F80" s="20"/>
      <c r="G80" s="20">
        <v>400</v>
      </c>
      <c r="H80" s="20">
        <f>H81</f>
        <v>838.61</v>
      </c>
      <c r="I80" s="20"/>
    </row>
    <row r="81" spans="2:9">
      <c r="B81" s="15"/>
      <c r="C81" s="16"/>
      <c r="D81" s="17">
        <v>4221</v>
      </c>
      <c r="E81" s="133" t="s">
        <v>108</v>
      </c>
      <c r="F81" s="20"/>
      <c r="G81" s="20"/>
      <c r="H81" s="20">
        <v>838.61</v>
      </c>
      <c r="I81" s="20"/>
    </row>
    <row r="82" spans="2:9">
      <c r="B82" s="192" t="s">
        <v>183</v>
      </c>
      <c r="C82" s="193"/>
      <c r="D82" s="194"/>
      <c r="E82" s="134" t="s">
        <v>184</v>
      </c>
      <c r="F82" s="135">
        <f>F83+F93</f>
        <v>7000</v>
      </c>
      <c r="G82" s="135">
        <v>6769</v>
      </c>
      <c r="H82" s="135">
        <f>H83+H93</f>
        <v>6395.64</v>
      </c>
      <c r="I82" s="135">
        <f>H82/G82*100</f>
        <v>94.484266509085543</v>
      </c>
    </row>
    <row r="83" spans="2:9">
      <c r="B83" s="200">
        <v>3</v>
      </c>
      <c r="C83" s="201"/>
      <c r="D83" s="202"/>
      <c r="E83" s="9" t="s">
        <v>58</v>
      </c>
      <c r="F83" s="20">
        <v>6000</v>
      </c>
      <c r="G83" s="20">
        <v>5069</v>
      </c>
      <c r="H83" s="20">
        <f>H84</f>
        <v>4775.97</v>
      </c>
      <c r="I83" s="20">
        <f>H83/G83*100</f>
        <v>94.219175379759321</v>
      </c>
    </row>
    <row r="84" spans="2:9">
      <c r="B84" s="200">
        <v>32</v>
      </c>
      <c r="C84" s="201"/>
      <c r="D84" s="202"/>
      <c r="E84" s="9" t="s">
        <v>66</v>
      </c>
      <c r="F84" s="20"/>
      <c r="G84" s="20">
        <v>5069</v>
      </c>
      <c r="H84" s="20">
        <f>H85+H86+H87+H88+H89+H90+H91+H92</f>
        <v>4775.97</v>
      </c>
      <c r="I84" s="20"/>
    </row>
    <row r="85" spans="2:9">
      <c r="B85" s="7"/>
      <c r="C85" s="8"/>
      <c r="D85" s="9">
        <v>3211</v>
      </c>
      <c r="E85" s="133" t="s">
        <v>68</v>
      </c>
      <c r="F85" s="20"/>
      <c r="G85" s="20"/>
      <c r="H85" s="20">
        <v>150</v>
      </c>
      <c r="I85" s="20"/>
    </row>
    <row r="86" spans="2:9" ht="25.5">
      <c r="B86" s="7"/>
      <c r="C86" s="8"/>
      <c r="D86" s="9">
        <v>3221</v>
      </c>
      <c r="E86" s="133" t="s">
        <v>73</v>
      </c>
      <c r="F86" s="20"/>
      <c r="G86" s="20"/>
      <c r="H86" s="20">
        <v>1119.8800000000001</v>
      </c>
      <c r="I86" s="20"/>
    </row>
    <row r="87" spans="2:9">
      <c r="B87" s="7"/>
      <c r="C87" s="8"/>
      <c r="D87" s="9">
        <v>3222</v>
      </c>
      <c r="E87" s="133" t="s">
        <v>74</v>
      </c>
      <c r="F87" s="20"/>
      <c r="G87" s="20"/>
      <c r="H87" s="20">
        <v>100.54</v>
      </c>
      <c r="I87" s="20"/>
    </row>
    <row r="88" spans="2:9" ht="25.5">
      <c r="B88" s="7"/>
      <c r="C88" s="8"/>
      <c r="D88" s="9">
        <v>3224</v>
      </c>
      <c r="E88" s="133" t="s">
        <v>76</v>
      </c>
      <c r="F88" s="20"/>
      <c r="G88" s="20"/>
      <c r="H88" s="20">
        <v>124.73</v>
      </c>
      <c r="I88" s="20"/>
    </row>
    <row r="89" spans="2:9">
      <c r="B89" s="7"/>
      <c r="C89" s="8"/>
      <c r="D89" s="9">
        <v>3225</v>
      </c>
      <c r="E89" s="133" t="s">
        <v>197</v>
      </c>
      <c r="F89" s="20"/>
      <c r="G89" s="20"/>
      <c r="H89" s="20">
        <v>58.99</v>
      </c>
      <c r="I89" s="20"/>
    </row>
    <row r="90" spans="2:9">
      <c r="B90" s="7"/>
      <c r="C90" s="8"/>
      <c r="D90" s="9">
        <v>3232</v>
      </c>
      <c r="E90" s="133" t="s">
        <v>80</v>
      </c>
      <c r="F90" s="20"/>
      <c r="G90" s="20"/>
      <c r="H90" s="20">
        <v>1343.76</v>
      </c>
      <c r="I90" s="20"/>
    </row>
    <row r="91" spans="2:9">
      <c r="B91" s="7"/>
      <c r="C91" s="8"/>
      <c r="D91" s="9">
        <v>3239</v>
      </c>
      <c r="E91" s="133" t="s">
        <v>85</v>
      </c>
      <c r="F91" s="20"/>
      <c r="G91" s="20"/>
      <c r="H91" s="20">
        <v>469.46</v>
      </c>
      <c r="I91" s="20"/>
    </row>
    <row r="92" spans="2:9">
      <c r="B92" s="7"/>
      <c r="C92" s="8"/>
      <c r="D92" s="9">
        <v>3299</v>
      </c>
      <c r="E92" s="133" t="s">
        <v>87</v>
      </c>
      <c r="F92" s="20"/>
      <c r="G92" s="20"/>
      <c r="H92" s="20">
        <v>1408.61</v>
      </c>
      <c r="I92" s="20"/>
    </row>
    <row r="93" spans="2:9">
      <c r="B93" s="200">
        <v>4</v>
      </c>
      <c r="C93" s="201"/>
      <c r="D93" s="202"/>
      <c r="E93" s="9" t="s">
        <v>105</v>
      </c>
      <c r="F93" s="20">
        <v>1000</v>
      </c>
      <c r="G93" s="20">
        <v>1700</v>
      </c>
      <c r="H93" s="20">
        <f>H94</f>
        <v>1619.67</v>
      </c>
      <c r="I93" s="20">
        <f>H93/G93*100</f>
        <v>95.274705882352947</v>
      </c>
    </row>
    <row r="94" spans="2:9" ht="25.5">
      <c r="B94" s="203">
        <v>42</v>
      </c>
      <c r="C94" s="204"/>
      <c r="D94" s="205"/>
      <c r="E94" s="9" t="s">
        <v>106</v>
      </c>
      <c r="F94" s="20"/>
      <c r="G94" s="20">
        <v>1700</v>
      </c>
      <c r="H94" s="20">
        <f>H95</f>
        <v>1619.67</v>
      </c>
      <c r="I94" s="20"/>
    </row>
    <row r="95" spans="2:9" ht="25.5">
      <c r="B95" s="15"/>
      <c r="C95" s="16"/>
      <c r="D95" s="17">
        <v>4227</v>
      </c>
      <c r="E95" s="133" t="s">
        <v>111</v>
      </c>
      <c r="F95" s="20"/>
      <c r="G95" s="20"/>
      <c r="H95" s="20">
        <v>1619.67</v>
      </c>
      <c r="I95" s="20"/>
    </row>
    <row r="96" spans="2:9">
      <c r="B96" s="192" t="s">
        <v>185</v>
      </c>
      <c r="C96" s="193"/>
      <c r="D96" s="194"/>
      <c r="E96" s="134" t="s">
        <v>186</v>
      </c>
      <c r="F96" s="135">
        <f>F97+F108</f>
        <v>75050</v>
      </c>
      <c r="G96" s="135">
        <v>65070</v>
      </c>
      <c r="H96" s="135">
        <f>H97+H108</f>
        <v>52390.130000000005</v>
      </c>
      <c r="I96" s="135">
        <f>H96/G96*100</f>
        <v>80.513493161211017</v>
      </c>
    </row>
    <row r="97" spans="2:9">
      <c r="B97" s="200">
        <v>3</v>
      </c>
      <c r="C97" s="201"/>
      <c r="D97" s="202"/>
      <c r="E97" s="9" t="s">
        <v>58</v>
      </c>
      <c r="F97" s="20">
        <v>59800</v>
      </c>
      <c r="G97" s="20">
        <v>35820</v>
      </c>
      <c r="H97" s="20">
        <f>H98</f>
        <v>35256.94</v>
      </c>
      <c r="I97" s="20"/>
    </row>
    <row r="98" spans="2:9">
      <c r="B98" s="200">
        <v>32</v>
      </c>
      <c r="C98" s="201"/>
      <c r="D98" s="202"/>
      <c r="E98" s="9" t="s">
        <v>66</v>
      </c>
      <c r="F98" s="20"/>
      <c r="G98" s="20">
        <v>35820</v>
      </c>
      <c r="H98" s="20">
        <f>H99+H100+H101+H102+H103+H104+H105+H106+H107</f>
        <v>35256.94</v>
      </c>
      <c r="I98" s="20"/>
    </row>
    <row r="99" spans="2:9">
      <c r="B99" s="7"/>
      <c r="C99" s="8"/>
      <c r="D99" s="9">
        <v>3211</v>
      </c>
      <c r="E99" s="133" t="s">
        <v>68</v>
      </c>
      <c r="F99" s="20"/>
      <c r="G99" s="20"/>
      <c r="H99" s="20">
        <v>2659.57</v>
      </c>
      <c r="I99" s="20"/>
    </row>
    <row r="100" spans="2:9" ht="25.5">
      <c r="B100" s="7"/>
      <c r="C100" s="8"/>
      <c r="D100" s="9">
        <v>3221</v>
      </c>
      <c r="E100" s="133" t="s">
        <v>73</v>
      </c>
      <c r="F100" s="20"/>
      <c r="G100" s="20"/>
      <c r="H100" s="20">
        <v>3165.87</v>
      </c>
      <c r="I100" s="20"/>
    </row>
    <row r="101" spans="2:9">
      <c r="B101" s="7"/>
      <c r="C101" s="8"/>
      <c r="D101" s="9">
        <v>3222</v>
      </c>
      <c r="E101" s="133" t="s">
        <v>74</v>
      </c>
      <c r="F101" s="20"/>
      <c r="G101" s="20"/>
      <c r="H101" s="20">
        <v>675.47</v>
      </c>
      <c r="I101" s="20"/>
    </row>
    <row r="102" spans="2:9" ht="25.5">
      <c r="B102" s="7"/>
      <c r="C102" s="8"/>
      <c r="D102" s="9">
        <v>3224</v>
      </c>
      <c r="E102" s="133" t="s">
        <v>76</v>
      </c>
      <c r="F102" s="20"/>
      <c r="G102" s="20"/>
      <c r="H102" s="20">
        <v>1.1000000000000001</v>
      </c>
      <c r="I102" s="20"/>
    </row>
    <row r="103" spans="2:9">
      <c r="B103" s="7"/>
      <c r="C103" s="8"/>
      <c r="D103" s="9">
        <v>3225</v>
      </c>
      <c r="E103" s="133" t="s">
        <v>197</v>
      </c>
      <c r="F103" s="20"/>
      <c r="G103" s="20"/>
      <c r="H103" s="20">
        <v>396.65</v>
      </c>
      <c r="I103" s="20"/>
    </row>
    <row r="104" spans="2:9">
      <c r="B104" s="7"/>
      <c r="C104" s="8"/>
      <c r="D104" s="9">
        <v>3232</v>
      </c>
      <c r="E104" s="133" t="s">
        <v>80</v>
      </c>
      <c r="F104" s="20"/>
      <c r="G104" s="20"/>
      <c r="H104" s="20">
        <v>2175.15</v>
      </c>
      <c r="I104" s="20"/>
    </row>
    <row r="105" spans="2:9">
      <c r="B105" s="7"/>
      <c r="C105" s="8"/>
      <c r="D105" s="9">
        <v>3236</v>
      </c>
      <c r="E105" s="133" t="s">
        <v>198</v>
      </c>
      <c r="F105" s="20"/>
      <c r="G105" s="20"/>
      <c r="H105" s="20">
        <v>670.69</v>
      </c>
      <c r="I105" s="20"/>
    </row>
    <row r="106" spans="2:9">
      <c r="B106" s="7"/>
      <c r="C106" s="8"/>
      <c r="D106" s="9">
        <v>3294</v>
      </c>
      <c r="E106" s="133" t="s">
        <v>196</v>
      </c>
      <c r="F106" s="20"/>
      <c r="G106" s="20"/>
      <c r="H106" s="20">
        <v>760</v>
      </c>
      <c r="I106" s="20"/>
    </row>
    <row r="107" spans="2:9">
      <c r="B107" s="7"/>
      <c r="C107" s="8"/>
      <c r="D107" s="9">
        <v>3299</v>
      </c>
      <c r="E107" s="133" t="s">
        <v>87</v>
      </c>
      <c r="F107" s="20"/>
      <c r="G107" s="20"/>
      <c r="H107" s="20">
        <v>24752.44</v>
      </c>
      <c r="I107" s="20"/>
    </row>
    <row r="108" spans="2:9">
      <c r="B108" s="200">
        <v>4</v>
      </c>
      <c r="C108" s="201"/>
      <c r="D108" s="202"/>
      <c r="E108" s="9" t="s">
        <v>105</v>
      </c>
      <c r="F108" s="20">
        <v>15250</v>
      </c>
      <c r="G108" s="20">
        <v>29250</v>
      </c>
      <c r="H108" s="20">
        <f>H109</f>
        <v>17133.190000000002</v>
      </c>
      <c r="I108" s="20"/>
    </row>
    <row r="109" spans="2:9" ht="25.5">
      <c r="B109" s="203">
        <v>42</v>
      </c>
      <c r="C109" s="204"/>
      <c r="D109" s="205"/>
      <c r="E109" s="9" t="s">
        <v>106</v>
      </c>
      <c r="F109" s="20"/>
      <c r="G109" s="20">
        <v>29250</v>
      </c>
      <c r="H109" s="20">
        <f>H110+H111</f>
        <v>17133.190000000002</v>
      </c>
      <c r="I109" s="20">
        <f>H109/G109*100</f>
        <v>58.575008547008558</v>
      </c>
    </row>
    <row r="110" spans="2:9">
      <c r="B110" s="15"/>
      <c r="C110" s="16"/>
      <c r="D110" s="17">
        <v>4226</v>
      </c>
      <c r="E110" s="133" t="s">
        <v>110</v>
      </c>
      <c r="F110" s="20"/>
      <c r="G110" s="20"/>
      <c r="H110" s="20">
        <v>11933.43</v>
      </c>
      <c r="I110" s="20"/>
    </row>
    <row r="111" spans="2:9" ht="25.5">
      <c r="B111" s="15"/>
      <c r="C111" s="16"/>
      <c r="D111" s="17">
        <v>4227</v>
      </c>
      <c r="E111" s="133" t="s">
        <v>111</v>
      </c>
      <c r="F111" s="20"/>
      <c r="G111" s="20"/>
      <c r="H111" s="20">
        <v>5199.76</v>
      </c>
      <c r="I111" s="20"/>
    </row>
    <row r="112" spans="2:9">
      <c r="B112" s="192" t="s">
        <v>187</v>
      </c>
      <c r="C112" s="193"/>
      <c r="D112" s="194"/>
      <c r="E112" s="134" t="s">
        <v>188</v>
      </c>
      <c r="F112" s="135">
        <f>F113+F133</f>
        <v>1375630</v>
      </c>
      <c r="G112" s="135">
        <v>1572019</v>
      </c>
      <c r="H112" s="135">
        <f>H113+H133</f>
        <v>1481234.19</v>
      </c>
      <c r="I112" s="135">
        <f>H112/G112*100</f>
        <v>94.224954660217207</v>
      </c>
    </row>
    <row r="113" spans="2:9">
      <c r="B113" s="200">
        <v>3</v>
      </c>
      <c r="C113" s="201"/>
      <c r="D113" s="202"/>
      <c r="E113" s="9" t="s">
        <v>58</v>
      </c>
      <c r="F113" s="20">
        <f>F114+F118+F129</f>
        <v>1353630</v>
      </c>
      <c r="G113" s="20">
        <v>1569519</v>
      </c>
      <c r="H113" s="20">
        <f>H114+H118+H127+H129+H131</f>
        <v>1477933.04</v>
      </c>
      <c r="I113" s="20">
        <f>H113/G113*100</f>
        <v>94.164711609098077</v>
      </c>
    </row>
    <row r="114" spans="2:9">
      <c r="B114" s="200">
        <v>31</v>
      </c>
      <c r="C114" s="201"/>
      <c r="D114" s="202"/>
      <c r="E114" s="9" t="s">
        <v>59</v>
      </c>
      <c r="F114" s="20">
        <v>1260990</v>
      </c>
      <c r="G114" s="20">
        <v>1409750</v>
      </c>
      <c r="H114" s="20">
        <f>H115+H116+H117</f>
        <v>1320259.01</v>
      </c>
      <c r="I114" s="20">
        <f>H114/G114*100</f>
        <v>93.651995743926236</v>
      </c>
    </row>
    <row r="115" spans="2:9">
      <c r="B115" s="7"/>
      <c r="C115" s="8"/>
      <c r="D115" s="9">
        <v>3111</v>
      </c>
      <c r="E115" s="133" t="s">
        <v>199</v>
      </c>
      <c r="F115" s="20"/>
      <c r="G115" s="20"/>
      <c r="H115" s="20">
        <v>1086774.72</v>
      </c>
      <c r="I115" s="20"/>
    </row>
    <row r="116" spans="2:9">
      <c r="B116" s="7"/>
      <c r="C116" s="8"/>
      <c r="D116" s="9">
        <v>3121</v>
      </c>
      <c r="E116" s="133" t="s">
        <v>62</v>
      </c>
      <c r="F116" s="20"/>
      <c r="G116" s="20"/>
      <c r="H116" s="20">
        <v>66939.490000000005</v>
      </c>
      <c r="I116" s="20"/>
    </row>
    <row r="117" spans="2:9" ht="25.5">
      <c r="B117" s="7"/>
      <c r="C117" s="8"/>
      <c r="D117" s="9">
        <v>3132</v>
      </c>
      <c r="E117" s="133" t="s">
        <v>200</v>
      </c>
      <c r="F117" s="20"/>
      <c r="G117" s="20"/>
      <c r="H117" s="20">
        <v>166544.79999999999</v>
      </c>
      <c r="I117" s="20"/>
    </row>
    <row r="118" spans="2:9">
      <c r="B118" s="200">
        <v>32</v>
      </c>
      <c r="C118" s="201"/>
      <c r="D118" s="202"/>
      <c r="E118" s="9" t="s">
        <v>66</v>
      </c>
      <c r="F118" s="20">
        <v>75920</v>
      </c>
      <c r="G118" s="20">
        <v>142270</v>
      </c>
      <c r="H118" s="20">
        <f>H119+H120+H121+H122+H123+H124+H125+H126</f>
        <v>141952.08999999997</v>
      </c>
      <c r="I118" s="20">
        <f>H118/G118*100</f>
        <v>99.776544598298983</v>
      </c>
    </row>
    <row r="119" spans="2:9">
      <c r="B119" s="7"/>
      <c r="C119" s="8"/>
      <c r="D119" s="9">
        <v>3211</v>
      </c>
      <c r="E119" s="133" t="s">
        <v>68</v>
      </c>
      <c r="F119" s="20"/>
      <c r="G119" s="20"/>
      <c r="H119" s="20">
        <v>281.82</v>
      </c>
      <c r="I119" s="20"/>
    </row>
    <row r="120" spans="2:9">
      <c r="B120" s="7"/>
      <c r="C120" s="8"/>
      <c r="D120" s="9">
        <v>3212</v>
      </c>
      <c r="E120" s="133" t="s">
        <v>202</v>
      </c>
      <c r="F120" s="20"/>
      <c r="G120" s="20"/>
      <c r="H120" s="20">
        <v>67086.23</v>
      </c>
      <c r="I120" s="20"/>
    </row>
    <row r="121" spans="2:9" ht="25.5">
      <c r="B121" s="7"/>
      <c r="C121" s="8"/>
      <c r="D121" s="9">
        <v>3221</v>
      </c>
      <c r="E121" s="133" t="s">
        <v>73</v>
      </c>
      <c r="F121" s="20"/>
      <c r="G121" s="20"/>
      <c r="H121" s="20">
        <v>582.73</v>
      </c>
      <c r="I121" s="20"/>
    </row>
    <row r="122" spans="2:9">
      <c r="B122" s="7"/>
      <c r="C122" s="8"/>
      <c r="D122" s="9">
        <v>3222</v>
      </c>
      <c r="E122" s="133" t="s">
        <v>74</v>
      </c>
      <c r="F122" s="20"/>
      <c r="G122" s="20"/>
      <c r="H122" s="20">
        <v>64396.3</v>
      </c>
      <c r="I122" s="20"/>
    </row>
    <row r="123" spans="2:9">
      <c r="B123" s="7"/>
      <c r="C123" s="8"/>
      <c r="D123" s="9">
        <v>3231</v>
      </c>
      <c r="E123" s="133" t="s">
        <v>79</v>
      </c>
      <c r="F123" s="20"/>
      <c r="G123" s="20"/>
      <c r="H123" s="20">
        <v>4572.08</v>
      </c>
      <c r="I123" s="20"/>
    </row>
    <row r="124" spans="2:9">
      <c r="B124" s="7"/>
      <c r="C124" s="8"/>
      <c r="D124" s="9">
        <v>3237</v>
      </c>
      <c r="E124" s="133" t="s">
        <v>83</v>
      </c>
      <c r="F124" s="20"/>
      <c r="G124" s="20"/>
      <c r="H124" s="20">
        <v>107.77</v>
      </c>
      <c r="I124" s="20"/>
    </row>
    <row r="125" spans="2:9">
      <c r="B125" s="7"/>
      <c r="C125" s="8"/>
      <c r="D125" s="9">
        <v>3295</v>
      </c>
      <c r="E125" s="133" t="s">
        <v>90</v>
      </c>
      <c r="F125" s="20"/>
      <c r="G125" s="20"/>
      <c r="H125" s="20">
        <v>3328.86</v>
      </c>
      <c r="I125" s="20"/>
    </row>
    <row r="126" spans="2:9">
      <c r="B126" s="7"/>
      <c r="C126" s="8"/>
      <c r="D126" s="9">
        <v>3299</v>
      </c>
      <c r="E126" s="133" t="s">
        <v>87</v>
      </c>
      <c r="F126" s="20"/>
      <c r="G126" s="20"/>
      <c r="H126" s="20">
        <v>1596.3</v>
      </c>
      <c r="I126" s="20"/>
    </row>
    <row r="127" spans="2:9">
      <c r="B127" s="200">
        <v>36</v>
      </c>
      <c r="C127" s="201"/>
      <c r="D127" s="202"/>
      <c r="E127" s="9" t="s">
        <v>189</v>
      </c>
      <c r="F127" s="20"/>
      <c r="G127" s="20">
        <v>93</v>
      </c>
      <c r="H127" s="20">
        <f>H128</f>
        <v>92.22</v>
      </c>
      <c r="I127" s="20">
        <f>H127/G127*100</f>
        <v>99.161290322580641</v>
      </c>
    </row>
    <row r="128" spans="2:9" ht="25.5">
      <c r="B128" s="7"/>
      <c r="C128" s="8"/>
      <c r="D128" s="9">
        <v>3691</v>
      </c>
      <c r="E128" s="133" t="s">
        <v>201</v>
      </c>
      <c r="F128" s="20"/>
      <c r="G128" s="20"/>
      <c r="H128" s="20">
        <v>92.22</v>
      </c>
      <c r="I128" s="20"/>
    </row>
    <row r="129" spans="2:9" ht="25.5">
      <c r="B129" s="200">
        <v>37</v>
      </c>
      <c r="C129" s="201"/>
      <c r="D129" s="202"/>
      <c r="E129" s="9" t="s">
        <v>190</v>
      </c>
      <c r="F129" s="20">
        <v>16720</v>
      </c>
      <c r="G129" s="20">
        <v>16720</v>
      </c>
      <c r="H129" s="20">
        <f>H130</f>
        <v>14945.83</v>
      </c>
      <c r="I129" s="20">
        <f>H129/G129*100</f>
        <v>89.388935406698565</v>
      </c>
    </row>
    <row r="130" spans="2:9">
      <c r="B130" s="7"/>
      <c r="C130" s="8"/>
      <c r="D130" s="9">
        <v>3722</v>
      </c>
      <c r="E130" s="133" t="s">
        <v>102</v>
      </c>
      <c r="F130" s="20"/>
      <c r="G130" s="20"/>
      <c r="H130" s="20">
        <v>14945.83</v>
      </c>
      <c r="I130" s="20"/>
    </row>
    <row r="131" spans="2:9">
      <c r="B131" s="200">
        <v>38</v>
      </c>
      <c r="C131" s="201"/>
      <c r="D131" s="202"/>
      <c r="E131" s="9" t="s">
        <v>191</v>
      </c>
      <c r="F131" s="20"/>
      <c r="G131" s="20">
        <v>686</v>
      </c>
      <c r="H131" s="20">
        <f>H132</f>
        <v>683.89</v>
      </c>
      <c r="I131" s="20">
        <f>H131/G131*100</f>
        <v>99.692419825072889</v>
      </c>
    </row>
    <row r="132" spans="2:9">
      <c r="B132" s="7"/>
      <c r="C132" s="8"/>
      <c r="D132" s="9">
        <v>3812</v>
      </c>
      <c r="E132" s="133" t="s">
        <v>104</v>
      </c>
      <c r="F132" s="20"/>
      <c r="G132" s="20"/>
      <c r="H132" s="20">
        <v>683.89</v>
      </c>
      <c r="I132" s="20"/>
    </row>
    <row r="133" spans="2:9">
      <c r="B133" s="200">
        <v>4</v>
      </c>
      <c r="C133" s="201"/>
      <c r="D133" s="202"/>
      <c r="E133" s="9" t="s">
        <v>105</v>
      </c>
      <c r="F133" s="20">
        <v>22000</v>
      </c>
      <c r="G133" s="20">
        <v>2500</v>
      </c>
      <c r="H133" s="20">
        <f>H134</f>
        <v>3301.15</v>
      </c>
      <c r="I133" s="20">
        <f>H133/G133*100</f>
        <v>132.04599999999999</v>
      </c>
    </row>
    <row r="134" spans="2:9" ht="25.5">
      <c r="B134" s="203">
        <v>42</v>
      </c>
      <c r="C134" s="204"/>
      <c r="D134" s="205"/>
      <c r="E134" s="9" t="s">
        <v>106</v>
      </c>
      <c r="F134" s="20">
        <v>22000</v>
      </c>
      <c r="G134" s="20">
        <v>2500</v>
      </c>
      <c r="H134" s="20">
        <f>H136+H135</f>
        <v>3301.15</v>
      </c>
      <c r="I134" s="20">
        <f>H134/G134*100</f>
        <v>132.04599999999999</v>
      </c>
    </row>
    <row r="135" spans="2:9">
      <c r="B135" s="15"/>
      <c r="C135" s="16"/>
      <c r="D135" s="17">
        <v>4221</v>
      </c>
      <c r="E135" s="133" t="s">
        <v>108</v>
      </c>
      <c r="F135" s="20"/>
      <c r="G135" s="20"/>
      <c r="H135" s="20">
        <v>481.25</v>
      </c>
      <c r="I135" s="20"/>
    </row>
    <row r="136" spans="2:9">
      <c r="B136" s="15"/>
      <c r="C136" s="16"/>
      <c r="D136" s="17">
        <v>4241</v>
      </c>
      <c r="E136" s="133" t="s">
        <v>113</v>
      </c>
      <c r="F136" s="20"/>
      <c r="G136" s="20"/>
      <c r="H136" s="20">
        <v>2819.9</v>
      </c>
      <c r="I136" s="20"/>
    </row>
    <row r="137" spans="2:9">
      <c r="B137" s="192" t="s">
        <v>192</v>
      </c>
      <c r="C137" s="193"/>
      <c r="D137" s="194"/>
      <c r="E137" s="134" t="s">
        <v>193</v>
      </c>
      <c r="F137" s="135">
        <f>F138+F143</f>
        <v>12020</v>
      </c>
      <c r="G137" s="135">
        <v>20277</v>
      </c>
      <c r="H137" s="135">
        <f>H138+H143</f>
        <v>10285.16</v>
      </c>
      <c r="I137" s="135">
        <f>H137/G137*100</f>
        <v>50.723282536864424</v>
      </c>
    </row>
    <row r="138" spans="2:9">
      <c r="B138" s="200">
        <v>3</v>
      </c>
      <c r="C138" s="201"/>
      <c r="D138" s="202"/>
      <c r="E138" s="9" t="s">
        <v>58</v>
      </c>
      <c r="F138" s="20">
        <v>11520</v>
      </c>
      <c r="G138" s="20">
        <v>8577</v>
      </c>
      <c r="H138" s="20">
        <f>H139</f>
        <v>472.32</v>
      </c>
      <c r="I138" s="135">
        <f>H138/G138*100</f>
        <v>5.5068205666316894</v>
      </c>
    </row>
    <row r="139" spans="2:9">
      <c r="B139" s="200">
        <v>32</v>
      </c>
      <c r="C139" s="201"/>
      <c r="D139" s="202"/>
      <c r="E139" s="9" t="s">
        <v>66</v>
      </c>
      <c r="F139" s="20"/>
      <c r="G139" s="20">
        <v>8577</v>
      </c>
      <c r="H139" s="20">
        <f>H140+H141+H142</f>
        <v>472.32</v>
      </c>
      <c r="I139" s="135">
        <f>H139/G139*100</f>
        <v>5.5068205666316894</v>
      </c>
    </row>
    <row r="140" spans="2:9">
      <c r="B140" s="7"/>
      <c r="C140" s="8"/>
      <c r="D140" s="9">
        <v>3211</v>
      </c>
      <c r="E140" s="133" t="s">
        <v>68</v>
      </c>
      <c r="F140" s="20"/>
      <c r="G140" s="20"/>
      <c r="H140" s="20">
        <v>26.68</v>
      </c>
      <c r="I140" s="20"/>
    </row>
    <row r="141" spans="2:9">
      <c r="B141" s="7"/>
      <c r="C141" s="8"/>
      <c r="D141" s="9">
        <v>3222</v>
      </c>
      <c r="E141" s="133" t="s">
        <v>74</v>
      </c>
      <c r="F141" s="20"/>
      <c r="G141" s="20"/>
      <c r="H141" s="20">
        <v>95.64</v>
      </c>
      <c r="I141" s="20"/>
    </row>
    <row r="142" spans="2:9">
      <c r="B142" s="7"/>
      <c r="C142" s="8"/>
      <c r="D142" s="9">
        <v>3299</v>
      </c>
      <c r="E142" s="133" t="s">
        <v>87</v>
      </c>
      <c r="F142" s="20"/>
      <c r="G142" s="20"/>
      <c r="H142" s="20">
        <v>350</v>
      </c>
      <c r="I142" s="20"/>
    </row>
    <row r="143" spans="2:9">
      <c r="B143" s="200">
        <v>4</v>
      </c>
      <c r="C143" s="201"/>
      <c r="D143" s="202"/>
      <c r="E143" s="9" t="s">
        <v>105</v>
      </c>
      <c r="F143" s="20">
        <v>500</v>
      </c>
      <c r="G143" s="20">
        <v>11700</v>
      </c>
      <c r="H143" s="20">
        <f>H144</f>
        <v>9812.84</v>
      </c>
      <c r="I143" s="20"/>
    </row>
    <row r="144" spans="2:9" ht="25.5">
      <c r="B144" s="203">
        <v>42</v>
      </c>
      <c r="C144" s="204"/>
      <c r="D144" s="205"/>
      <c r="E144" s="9" t="s">
        <v>106</v>
      </c>
      <c r="F144" s="20"/>
      <c r="G144" s="20">
        <v>11700</v>
      </c>
      <c r="H144" s="20">
        <f>H145</f>
        <v>9812.84</v>
      </c>
      <c r="I144" s="20">
        <f>H144/G144*100</f>
        <v>83.870427350427363</v>
      </c>
    </row>
    <row r="145" spans="2:9">
      <c r="B145" s="15"/>
      <c r="C145" s="16"/>
      <c r="D145" s="17">
        <v>4241</v>
      </c>
      <c r="E145" s="133" t="s">
        <v>113</v>
      </c>
      <c r="F145" s="20"/>
      <c r="G145" s="20"/>
      <c r="H145" s="20">
        <v>9812.84</v>
      </c>
      <c r="I145" s="20"/>
    </row>
    <row r="146" spans="2:9">
      <c r="B146" s="192" t="s">
        <v>194</v>
      </c>
      <c r="C146" s="193"/>
      <c r="D146" s="194"/>
      <c r="E146" s="134" t="s">
        <v>144</v>
      </c>
      <c r="F146" s="135">
        <f>F147+F161</f>
        <v>19040</v>
      </c>
      <c r="G146" s="135">
        <f>G147+G161+G164</f>
        <v>6240</v>
      </c>
      <c r="H146" s="135">
        <f>H147+H161+H164</f>
        <v>8161.3899999999994</v>
      </c>
      <c r="I146" s="135">
        <f>H146/G146*100</f>
        <v>130.7915064102564</v>
      </c>
    </row>
    <row r="147" spans="2:9">
      <c r="B147" s="200">
        <v>3</v>
      </c>
      <c r="C147" s="201"/>
      <c r="D147" s="202"/>
      <c r="E147" s="9" t="s">
        <v>58</v>
      </c>
      <c r="F147" s="20">
        <f>F148+F152</f>
        <v>17740</v>
      </c>
      <c r="G147" s="20">
        <v>4340</v>
      </c>
      <c r="H147" s="20">
        <f>H148+H152+H159</f>
        <v>7798.69</v>
      </c>
      <c r="I147" s="20"/>
    </row>
    <row r="148" spans="2:9">
      <c r="B148" s="200">
        <v>31</v>
      </c>
      <c r="C148" s="201"/>
      <c r="D148" s="202"/>
      <c r="E148" s="9" t="s">
        <v>59</v>
      </c>
      <c r="F148" s="20">
        <v>590</v>
      </c>
      <c r="G148" s="20">
        <v>590</v>
      </c>
      <c r="H148" s="20">
        <f>H149+H150+H151</f>
        <v>2403.6299999999997</v>
      </c>
      <c r="I148" s="20">
        <f>H148/G148*100</f>
        <v>407.39491525423722</v>
      </c>
    </row>
    <row r="149" spans="2:9">
      <c r="B149" s="7"/>
      <c r="C149" s="8"/>
      <c r="D149" s="9">
        <v>3111</v>
      </c>
      <c r="E149" s="133" t="s">
        <v>199</v>
      </c>
      <c r="F149" s="20"/>
      <c r="G149" s="20"/>
      <c r="H149" s="20">
        <v>1551.74</v>
      </c>
      <c r="I149" s="20"/>
    </row>
    <row r="150" spans="2:9">
      <c r="B150" s="7"/>
      <c r="C150" s="8"/>
      <c r="D150" s="9">
        <v>3121</v>
      </c>
      <c r="E150" s="133" t="s">
        <v>62</v>
      </c>
      <c r="F150" s="20"/>
      <c r="G150" s="20"/>
      <c r="H150" s="20">
        <v>600</v>
      </c>
      <c r="I150" s="20"/>
    </row>
    <row r="151" spans="2:9" ht="25.5">
      <c r="B151" s="7"/>
      <c r="C151" s="8"/>
      <c r="D151" s="9">
        <v>3132</v>
      </c>
      <c r="E151" s="133" t="s">
        <v>200</v>
      </c>
      <c r="F151" s="20"/>
      <c r="G151" s="20"/>
      <c r="H151" s="20">
        <v>251.89</v>
      </c>
      <c r="I151" s="20"/>
    </row>
    <row r="152" spans="2:9">
      <c r="B152" s="200">
        <v>32</v>
      </c>
      <c r="C152" s="201"/>
      <c r="D152" s="202"/>
      <c r="E152" s="9" t="s">
        <v>66</v>
      </c>
      <c r="F152" s="20">
        <v>17150</v>
      </c>
      <c r="G152" s="20">
        <v>3750</v>
      </c>
      <c r="H152" s="20">
        <f>H153+H154+H155+H156+H157+H158</f>
        <v>4829.0999999999995</v>
      </c>
      <c r="I152" s="20">
        <f>H152/G152*100</f>
        <v>128.77599999999998</v>
      </c>
    </row>
    <row r="153" spans="2:9">
      <c r="B153" s="7"/>
      <c r="C153" s="8"/>
      <c r="D153" s="9">
        <v>3212</v>
      </c>
      <c r="E153" s="133" t="s">
        <v>202</v>
      </c>
      <c r="F153" s="20"/>
      <c r="G153" s="20"/>
      <c r="H153" s="20">
        <v>140.80000000000001</v>
      </c>
      <c r="I153" s="20"/>
    </row>
    <row r="154" spans="2:9" ht="25.5">
      <c r="B154" s="7"/>
      <c r="C154" s="8"/>
      <c r="D154" s="9">
        <v>3221</v>
      </c>
      <c r="E154" s="133" t="s">
        <v>73</v>
      </c>
      <c r="F154" s="20"/>
      <c r="G154" s="20"/>
      <c r="H154" s="20">
        <v>230.97</v>
      </c>
      <c r="I154" s="20"/>
    </row>
    <row r="155" spans="2:9">
      <c r="B155" s="7"/>
      <c r="C155" s="8"/>
      <c r="D155" s="9">
        <v>3222</v>
      </c>
      <c r="E155" s="133" t="s">
        <v>74</v>
      </c>
      <c r="F155" s="20"/>
      <c r="G155" s="20"/>
      <c r="H155" s="20">
        <v>88.91</v>
      </c>
      <c r="I155" s="20"/>
    </row>
    <row r="156" spans="2:9">
      <c r="B156" s="7"/>
      <c r="C156" s="8"/>
      <c r="D156" s="9">
        <v>3225</v>
      </c>
      <c r="E156" s="133" t="s">
        <v>197</v>
      </c>
      <c r="F156" s="20"/>
      <c r="G156" s="20"/>
      <c r="H156" s="20">
        <v>371.19</v>
      </c>
      <c r="I156" s="20"/>
    </row>
    <row r="157" spans="2:9" ht="25.5">
      <c r="B157" s="7"/>
      <c r="C157" s="8"/>
      <c r="D157" s="9">
        <v>3241</v>
      </c>
      <c r="E157" s="133" t="s">
        <v>206</v>
      </c>
      <c r="F157" s="20"/>
      <c r="G157" s="20"/>
      <c r="H157" s="20">
        <v>667.05</v>
      </c>
      <c r="I157" s="20"/>
    </row>
    <row r="158" spans="2:9">
      <c r="B158" s="7"/>
      <c r="C158" s="8"/>
      <c r="D158" s="9">
        <v>3299</v>
      </c>
      <c r="E158" s="133" t="s">
        <v>87</v>
      </c>
      <c r="F158" s="20"/>
      <c r="G158" s="20"/>
      <c r="H158" s="20">
        <v>3330.18</v>
      </c>
      <c r="I158" s="20"/>
    </row>
    <row r="159" spans="2:9" ht="25.5">
      <c r="B159" s="200">
        <v>37</v>
      </c>
      <c r="C159" s="201"/>
      <c r="D159" s="202"/>
      <c r="E159" s="9" t="s">
        <v>190</v>
      </c>
      <c r="F159" s="20"/>
      <c r="G159" s="20"/>
      <c r="H159" s="20">
        <f>H160</f>
        <v>565.96</v>
      </c>
      <c r="I159" s="20" t="e">
        <f>H159/G159*100</f>
        <v>#DIV/0!</v>
      </c>
    </row>
    <row r="160" spans="2:9">
      <c r="B160" s="7"/>
      <c r="C160" s="8"/>
      <c r="D160" s="9">
        <v>3722</v>
      </c>
      <c r="E160" s="133" t="s">
        <v>205</v>
      </c>
      <c r="F160" s="20"/>
      <c r="G160" s="20"/>
      <c r="H160" s="20">
        <v>565.96</v>
      </c>
      <c r="I160" s="20"/>
    </row>
    <row r="161" spans="2:9">
      <c r="B161" s="200">
        <v>4</v>
      </c>
      <c r="C161" s="201"/>
      <c r="D161" s="202"/>
      <c r="E161" s="9" t="s">
        <v>105</v>
      </c>
      <c r="F161" s="20">
        <f>F162</f>
        <v>1300</v>
      </c>
      <c r="G161" s="20">
        <v>1900</v>
      </c>
      <c r="H161" s="20">
        <f>H162</f>
        <v>362.7</v>
      </c>
      <c r="I161" s="20"/>
    </row>
    <row r="162" spans="2:9" ht="25.5">
      <c r="B162" s="203">
        <v>42</v>
      </c>
      <c r="C162" s="204"/>
      <c r="D162" s="205"/>
      <c r="E162" s="9" t="s">
        <v>106</v>
      </c>
      <c r="F162" s="20">
        <v>1300</v>
      </c>
      <c r="G162" s="20">
        <v>1900</v>
      </c>
      <c r="H162" s="20">
        <f>H163</f>
        <v>362.7</v>
      </c>
      <c r="I162" s="20">
        <f>H162/G162*100</f>
        <v>19.089473684210525</v>
      </c>
    </row>
    <row r="163" spans="2:9">
      <c r="B163" s="15"/>
      <c r="C163" s="16"/>
      <c r="D163" s="17">
        <v>4221</v>
      </c>
      <c r="E163" s="133" t="s">
        <v>108</v>
      </c>
      <c r="F163" s="20"/>
      <c r="G163" s="20"/>
      <c r="H163" s="20">
        <v>362.7</v>
      </c>
      <c r="I163" s="20"/>
    </row>
    <row r="164" spans="2:9">
      <c r="B164" s="15">
        <v>92</v>
      </c>
      <c r="C164" s="16"/>
      <c r="D164" s="17"/>
      <c r="E164" s="133" t="s">
        <v>203</v>
      </c>
      <c r="F164" s="20"/>
      <c r="G164" s="20"/>
      <c r="H164" s="20"/>
      <c r="I164" s="20" t="e">
        <f>H164/G164*100</f>
        <v>#DIV/0!</v>
      </c>
    </row>
    <row r="165" spans="2:9">
      <c r="B165" s="15"/>
      <c r="C165" s="16"/>
      <c r="D165" s="17">
        <v>9222</v>
      </c>
      <c r="E165" s="133" t="s">
        <v>204</v>
      </c>
      <c r="F165" s="20"/>
      <c r="G165" s="20"/>
      <c r="H165" s="20"/>
      <c r="I165" s="20"/>
    </row>
    <row r="166" spans="2:9">
      <c r="B166" s="195"/>
      <c r="C166" s="196"/>
      <c r="D166" s="197"/>
      <c r="E166" s="27"/>
      <c r="F166" s="20"/>
      <c r="G166" s="28"/>
      <c r="H166" s="27"/>
      <c r="I166" s="20"/>
    </row>
  </sheetData>
  <mergeCells count="76">
    <mergeCell ref="B2:I2"/>
    <mergeCell ref="B4:I4"/>
    <mergeCell ref="B6:E6"/>
    <mergeCell ref="B7:E7"/>
    <mergeCell ref="B8:D8"/>
    <mergeCell ref="B9:D9"/>
    <mergeCell ref="B10:D10"/>
    <mergeCell ref="B11:D11"/>
    <mergeCell ref="B12:D12"/>
    <mergeCell ref="B13:D13"/>
    <mergeCell ref="B28:D28"/>
    <mergeCell ref="B30:D30"/>
    <mergeCell ref="B31:D31"/>
    <mergeCell ref="B32:D32"/>
    <mergeCell ref="B33:D33"/>
    <mergeCell ref="B38:D38"/>
    <mergeCell ref="B46:D46"/>
    <mergeCell ref="B47:D47"/>
    <mergeCell ref="B48:D48"/>
    <mergeCell ref="B34:D34"/>
    <mergeCell ref="B35:D35"/>
    <mergeCell ref="B36:D36"/>
    <mergeCell ref="B37:D37"/>
    <mergeCell ref="B73:D73"/>
    <mergeCell ref="B74:D74"/>
    <mergeCell ref="B75:D75"/>
    <mergeCell ref="B76:D76"/>
    <mergeCell ref="B79:D79"/>
    <mergeCell ref="B80:D80"/>
    <mergeCell ref="B82:D82"/>
    <mergeCell ref="B83:D83"/>
    <mergeCell ref="B84:D84"/>
    <mergeCell ref="B93:D93"/>
    <mergeCell ref="B94:D94"/>
    <mergeCell ref="B96:D96"/>
    <mergeCell ref="B97:D97"/>
    <mergeCell ref="B98:D98"/>
    <mergeCell ref="B108:D108"/>
    <mergeCell ref="B127:D127"/>
    <mergeCell ref="B129:D129"/>
    <mergeCell ref="B131:D131"/>
    <mergeCell ref="B133:D133"/>
    <mergeCell ref="B109:D109"/>
    <mergeCell ref="B112:D112"/>
    <mergeCell ref="B113:D113"/>
    <mergeCell ref="B114:D114"/>
    <mergeCell ref="B118:D118"/>
    <mergeCell ref="B143:D143"/>
    <mergeCell ref="B144:D144"/>
    <mergeCell ref="B146:D146"/>
    <mergeCell ref="B147:D147"/>
    <mergeCell ref="B134:D134"/>
    <mergeCell ref="B137:D137"/>
    <mergeCell ref="B138:D138"/>
    <mergeCell ref="B139:D139"/>
    <mergeCell ref="B148:D148"/>
    <mergeCell ref="B152:D152"/>
    <mergeCell ref="B159:D159"/>
    <mergeCell ref="B161:D161"/>
    <mergeCell ref="B162:D162"/>
    <mergeCell ref="B68:D68"/>
    <mergeCell ref="B69:D69"/>
    <mergeCell ref="B166:D166"/>
    <mergeCell ref="B50:D50"/>
    <mergeCell ref="B51:D51"/>
    <mergeCell ref="B52:D52"/>
    <mergeCell ref="B54:D54"/>
    <mergeCell ref="B55:D55"/>
    <mergeCell ref="B56:D56"/>
    <mergeCell ref="B57:D57"/>
    <mergeCell ref="B59:D59"/>
    <mergeCell ref="B60:D60"/>
    <mergeCell ref="B61:D61"/>
    <mergeCell ref="B62:D62"/>
    <mergeCell ref="B64:D64"/>
    <mergeCell ref="B65:D6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SAŽETAK</vt:lpstr>
      <vt:lpstr> Račun prihoda i rashoda</vt:lpstr>
      <vt:lpstr>Rashodi prema izvorima finan</vt:lpstr>
      <vt:lpstr>Rashodi prema funkcijskoj k </vt:lpstr>
      <vt:lpstr>POSEBNI DIO</vt:lpstr>
      <vt:lpstr>' Račun prihoda i rashoda'!Podrucje_ispisa</vt:lpstr>
      <vt:lpstr>SAŽETAK!Podrucje_ispisa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2024-03-27T11:37:24Z</cp:lastPrinted>
  <dcterms:created xsi:type="dcterms:W3CDTF">2022-08-12T12:51:00Z</dcterms:created>
  <dcterms:modified xsi:type="dcterms:W3CDTF">2024-03-27T11:37:34Z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  <property fmtid="{D5CDD505-2E9C-101B-9397-08002B2CF9AE}" pid="3" name="ICV">
    <vt:lpwstr>DDC88569D0894D0EAD4E8CB4C9787A80_12</vt:lpwstr>
  </property>
  <property fmtid="{D5CDD505-2E9C-101B-9397-08002B2CF9AE}" pid="4" name="KSOProductBuildVer">
    <vt:lpwstr>1033-12.2.0.13489</vt:lpwstr>
  </property>
</Properties>
</file>